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3590" activeTab="1"/>
  </bookViews>
  <sheets>
    <sheet name="BASIS GEGEVENS" sheetId="1" r:id="rId1"/>
    <sheet name="LD" sheetId="2" r:id="rId2"/>
    <sheet name="II" sheetId="3" r:id="rId3"/>
    <sheet name="BTW" sheetId="4" r:id="rId4"/>
    <sheet name="JAAR OVERZICHT" sheetId="5" r:id="rId5"/>
    <sheet name="AUTO" sheetId="6" r:id="rId6"/>
  </sheets>
  <definedNames>
    <definedName name="_xlnm.Print_Area" localSheetId="5">'AUTO'!$B$5:$L$74</definedName>
    <definedName name="_xlnm.Print_Area" localSheetId="0">'BASIS GEGEVENS'!$B$5:$H$37</definedName>
    <definedName name="_xlnm.Print_Area" localSheetId="3">'BTW'!$B$5:$I$36</definedName>
    <definedName name="_xlnm.Print_Area" localSheetId="2">'II'!$B$5:$N$134</definedName>
    <definedName name="_xlnm.Print_Area" localSheetId="4">'JAAR OVERZICHT'!$B$5:$I$37</definedName>
    <definedName name="_xlnm.Print_Area" localSheetId="1">'LD'!$B$5:$N$134</definedName>
    <definedName name="AUTO">'AUTO'!$K$7</definedName>
    <definedName name="BTW_af_H" localSheetId="5">'AUTO'!#REF!</definedName>
    <definedName name="BTW_af_H" localSheetId="2">'II'!$P$136</definedName>
    <definedName name="BTW_af_H">'LD'!$P$136</definedName>
    <definedName name="BTW_af_L" localSheetId="5">'AUTO'!#REF!</definedName>
    <definedName name="BTW_af_L" localSheetId="2">'II'!$Q$136</definedName>
    <definedName name="BTW_af_L">'LD'!$Q$136</definedName>
    <definedName name="BTW_voor_H" localSheetId="5">'AUTO'!#REF!</definedName>
    <definedName name="BTW_voor_H">'II'!$P$136</definedName>
    <definedName name="BTW_voor_L" localSheetId="5">'AUTO'!#REF!</definedName>
    <definedName name="BTW_voor_L">'II'!$Q$136</definedName>
    <definedName name="INKOMEN">'JAAR OVERZICHT'!$H$17</definedName>
    <definedName name="Inkoop_H" localSheetId="5">'AUTO'!#REF!</definedName>
    <definedName name="Inkoop_H">'II'!$T$136</definedName>
    <definedName name="Inkoop_L" localSheetId="5">'AUTO'!#REF!</definedName>
    <definedName name="Inkoop_L">'II'!$U$136</definedName>
    <definedName name="Inkoop_N" localSheetId="5">'AUTO'!#REF!</definedName>
    <definedName name="Inkoop_N">'II'!$V$136</definedName>
    <definedName name="MAXSCHIJF1">'BASIS GEGEVENS'!$F$29</definedName>
    <definedName name="MAXSCHIJF2">'BASIS GEGEVENS'!$F$30</definedName>
    <definedName name="MAXSCHIJF3">'BASIS GEGEVENS'!$F$31</definedName>
    <definedName name="MINSCHIJF1">'BASIS GEGEVENS'!$E$29</definedName>
    <definedName name="MINSCHIJF2">'BASIS GEGEVENS'!$E$30</definedName>
    <definedName name="MINSCHIJF3">'BASIS GEGEVENS'!$E$31</definedName>
    <definedName name="MINSCHIJF4">'BASIS GEGEVENS'!$E$32</definedName>
    <definedName name="NEVENINKOMEN">'BASIS GEGEVENS'!$E$36</definedName>
    <definedName name="Omzet_H" localSheetId="5">'AUTO'!#REF!</definedName>
    <definedName name="Omzet_H" localSheetId="2">'II'!$T$136</definedName>
    <definedName name="Omzet_H">'LD'!$T$136</definedName>
    <definedName name="Omzet_L" localSheetId="5">'AUTO'!#REF!</definedName>
    <definedName name="Omzet_L" localSheetId="2">'II'!$U$136</definedName>
    <definedName name="Omzet_L">'LD'!$U$136</definedName>
    <definedName name="Omzet_N" localSheetId="5">'AUTO'!#REF!</definedName>
    <definedName name="Omzet_N" localSheetId="2">'II'!$V$136</definedName>
    <definedName name="Omzet_N">'LD'!$V$136</definedName>
    <definedName name="TARIEF1">'BASIS GEGEVENS'!$G$29</definedName>
    <definedName name="TARIEF2">'BASIS GEGEVENS'!$G$30</definedName>
    <definedName name="TARIEF3">'BASIS GEGEVENS'!$G$31</definedName>
    <definedName name="TARIEF4">'BASIS GEGEVENS'!$G$32</definedName>
  </definedNames>
  <calcPr fullCalcOnLoad="1"/>
</workbook>
</file>

<file path=xl/sharedStrings.xml><?xml version="1.0" encoding="utf-8"?>
<sst xmlns="http://schemas.openxmlformats.org/spreadsheetml/2006/main" count="137" uniqueCount="98">
  <si>
    <t>Naam</t>
  </si>
  <si>
    <t>Bedrijf</t>
  </si>
  <si>
    <t>Adres</t>
  </si>
  <si>
    <t>Straatweg 1</t>
  </si>
  <si>
    <t>postcode + plaats</t>
  </si>
  <si>
    <t>7500 AA  Hoofdstad</t>
  </si>
  <si>
    <t>telefoon</t>
  </si>
  <si>
    <t>010 - 12 34 567</t>
  </si>
  <si>
    <t>Rekeningnummer</t>
  </si>
  <si>
    <t>20.30.40.50</t>
  </si>
  <si>
    <t>Tenaamstelling</t>
  </si>
  <si>
    <t>M.I.J. Naam</t>
  </si>
  <si>
    <t>KvK nummer</t>
  </si>
  <si>
    <t>BTW nummer</t>
  </si>
  <si>
    <t>NL 123456789 B1</t>
  </si>
  <si>
    <t>[www.belastingdienst.nl]</t>
  </si>
  <si>
    <t>BTW hoog</t>
  </si>
  <si>
    <t>BTW laag</t>
  </si>
  <si>
    <t>BTW nul</t>
  </si>
  <si>
    <t>Tariefgroepen IB</t>
  </si>
  <si>
    <t>van</t>
  </si>
  <si>
    <t>tot</t>
  </si>
  <si>
    <t>Tarief</t>
  </si>
  <si>
    <t>Schijf 1</t>
  </si>
  <si>
    <t>Schijf 2</t>
  </si>
  <si>
    <t>Schijf 3</t>
  </si>
  <si>
    <t>Schijf 4</t>
  </si>
  <si>
    <t>Neven Werkzaamheden</t>
  </si>
  <si>
    <t>ONDERNEMING</t>
  </si>
  <si>
    <t>BELASTINGDIENST</t>
  </si>
  <si>
    <t>Leveringen en/of Diensten</t>
  </si>
  <si>
    <t>Leveringen/diensten belast met</t>
  </si>
  <si>
    <t>Inkopen, kosten en investeringen belast met</t>
  </si>
  <si>
    <t>JAAR boekhouding</t>
  </si>
  <si>
    <t>Inkopen, kosten en investeringen</t>
  </si>
  <si>
    <t>omzetbelasting</t>
  </si>
  <si>
    <t>bedrag excl. BTW</t>
  </si>
  <si>
    <t>Voorbelasting</t>
  </si>
  <si>
    <t>Verschuldigde Omzetbelasting</t>
  </si>
  <si>
    <t>Subtotaal (Verschuldigd minus Voorbelasting)</t>
  </si>
  <si>
    <t>bedrag in catagorie</t>
  </si>
  <si>
    <t>&lt;&lt;&lt;</t>
  </si>
  <si>
    <t>&gt;&gt;&gt;</t>
  </si>
  <si>
    <r>
      <t>KLEIN-ONDERNEMERSREGELING</t>
    </r>
    <r>
      <rPr>
        <sz val="10"/>
        <rFont val="Arial"/>
        <family val="2"/>
      </rPr>
      <t xml:space="preserve"> [KOR]</t>
    </r>
  </si>
  <si>
    <r>
      <t>OMZETBELASTING</t>
    </r>
    <r>
      <rPr>
        <sz val="10"/>
        <rFont val="Arial"/>
        <family val="2"/>
      </rPr>
      <t xml:space="preserve"> [BTW]</t>
    </r>
  </si>
  <si>
    <t>Te betalen</t>
  </si>
  <si>
    <t>Terug te vragen</t>
  </si>
  <si>
    <t>Omschrijving</t>
  </si>
  <si>
    <t>bedrag</t>
  </si>
  <si>
    <t>BTW</t>
  </si>
  <si>
    <t>tarief</t>
  </si>
  <si>
    <t>excl. Btw</t>
  </si>
  <si>
    <t>incl. btw</t>
  </si>
  <si>
    <t>Nummer</t>
  </si>
  <si>
    <t>Datum</t>
  </si>
  <si>
    <t>FACTUUR</t>
  </si>
  <si>
    <t>BEDRAG</t>
  </si>
  <si>
    <t>LEVERINGEN - DIENSTEN</t>
  </si>
  <si>
    <t>OMZET</t>
  </si>
  <si>
    <t>Omzet_H</t>
  </si>
  <si>
    <t>Omzet_L</t>
  </si>
  <si>
    <t>Omzet_N</t>
  </si>
  <si>
    <t>BTW_af_H</t>
  </si>
  <si>
    <t>BTW_af_L</t>
  </si>
  <si>
    <t>Betreft</t>
  </si>
  <si>
    <t>Inkoop_H</t>
  </si>
  <si>
    <t>Inkoop_L</t>
  </si>
  <si>
    <t>Inkoop_N</t>
  </si>
  <si>
    <t>BTW_voor_H</t>
  </si>
  <si>
    <t>BTW_voor_L</t>
  </si>
  <si>
    <t>Leverancier   [crediteur]</t>
  </si>
  <si>
    <t>Opdrachtgever   [debiteur]</t>
  </si>
  <si>
    <t>JAAR OVERZICHT</t>
  </si>
  <si>
    <t>inkomsten</t>
  </si>
  <si>
    <t>uitgaven</t>
  </si>
  <si>
    <t>bruto</t>
  </si>
  <si>
    <t>netto</t>
  </si>
  <si>
    <t>omzetbelasting   [BTW]</t>
  </si>
  <si>
    <t>Winst / Verlies</t>
  </si>
  <si>
    <r>
      <t xml:space="preserve">INKOMSTEN   [voor </t>
    </r>
    <r>
      <rPr>
        <b/>
        <sz val="10"/>
        <rFont val="Arial Narrow"/>
        <family val="2"/>
      </rPr>
      <t>IB</t>
    </r>
    <r>
      <rPr>
        <sz val="10"/>
        <rFont val="Arial Narrow"/>
        <family val="2"/>
      </rPr>
      <t>]</t>
    </r>
  </si>
  <si>
    <t>INKOMEN</t>
  </si>
  <si>
    <t>[neven werkzaamheden]</t>
  </si>
  <si>
    <t>[bedrijf]</t>
  </si>
  <si>
    <t>TOTAAL</t>
  </si>
  <si>
    <t>Schatting Inkomsten Belasting   [IB]</t>
  </si>
  <si>
    <t>INKOOP - INVESTERINGEN</t>
  </si>
  <si>
    <t>Inkomsten</t>
  </si>
  <si>
    <r>
      <t xml:space="preserve">"inkomsten" </t>
    </r>
    <r>
      <rPr>
        <b/>
        <sz val="10"/>
        <rFont val="Arial Narrow"/>
        <family val="2"/>
      </rPr>
      <t>K</t>
    </r>
    <r>
      <rPr>
        <sz val="10"/>
        <rFont val="Arial Narrow"/>
        <family val="2"/>
      </rPr>
      <t>lein-</t>
    </r>
    <r>
      <rPr>
        <b/>
        <sz val="10"/>
        <rFont val="Arial Narrow"/>
        <family val="2"/>
      </rPr>
      <t>O</t>
    </r>
    <r>
      <rPr>
        <sz val="10"/>
        <rFont val="Arial Narrow"/>
        <family val="2"/>
      </rPr>
      <t>ndernemers</t>
    </r>
    <r>
      <rPr>
        <b/>
        <sz val="10"/>
        <rFont val="Arial Narrow"/>
        <family val="2"/>
      </rPr>
      <t>R</t>
    </r>
    <r>
      <rPr>
        <sz val="10"/>
        <rFont val="Arial Narrow"/>
        <family val="2"/>
      </rPr>
      <t>egeling   [+]</t>
    </r>
  </si>
  <si>
    <r>
      <t xml:space="preserve">gebruik prive </t>
    </r>
    <r>
      <rPr>
        <b/>
        <sz val="10"/>
        <rFont val="Arial Narrow"/>
        <family val="2"/>
      </rPr>
      <t>Auto</t>
    </r>
    <r>
      <rPr>
        <sz val="10"/>
        <rFont val="Arial Narrow"/>
        <family val="2"/>
      </rPr>
      <t xml:space="preserve">   [-]</t>
    </r>
  </si>
  <si>
    <t>BELASTING</t>
  </si>
  <si>
    <t>gebruik privé AUTO</t>
  </si>
  <si>
    <t>totaal</t>
  </si>
  <si>
    <t>Project</t>
  </si>
  <si>
    <t>KM</t>
  </si>
  <si>
    <t>Bedrag</t>
  </si>
  <si>
    <t>vergoeding per km.</t>
  </si>
  <si>
    <t>beginstand</t>
  </si>
  <si>
    <t>eindstand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</si>
</sst>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[$-413]d/mmm/yy;@"/>
    <numFmt numFmtId="166" formatCode="[$-413]dd/mmm/yyyy;@"/>
    <numFmt numFmtId="167" formatCode="#,##0\ &quot;km.&quot;"/>
  </numFmts>
  <fonts count="23">
    <font>
      <sz val="10"/>
      <name val="Arial"/>
      <family val="2"/>
    </font>
    <font>
      <sz val="9"/>
      <name val="Verdan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8"/>
      <name val="Verdana"/>
      <family val="0"/>
    </font>
    <font>
      <sz val="10"/>
      <color indexed="22"/>
      <name val="Arial"/>
      <family val="2"/>
    </font>
    <font>
      <b/>
      <sz val="14"/>
      <name val="Arial"/>
      <family val="2"/>
    </font>
    <font>
      <sz val="10"/>
      <color indexed="55"/>
      <name val="Arial"/>
      <family val="2"/>
    </font>
    <font>
      <u val="single"/>
      <sz val="10"/>
      <name val="Arial"/>
      <family val="2"/>
    </font>
    <font>
      <sz val="10"/>
      <name val="Arial Narrow"/>
      <family val="2"/>
    </font>
    <font>
      <u val="single"/>
      <sz val="10"/>
      <color indexed="55"/>
      <name val="Arial"/>
      <family val="0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22"/>
      <name val="Arial Narrow"/>
      <family val="2"/>
    </font>
    <font>
      <b/>
      <u val="single"/>
      <sz val="12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 Narrow"/>
      <family val="2"/>
    </font>
    <font>
      <sz val="10"/>
      <color indexed="23"/>
      <name val="Arial Narrow"/>
      <family val="2"/>
    </font>
    <font>
      <sz val="8"/>
      <color indexed="63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/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9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medium">
        <color indexed="9"/>
      </left>
      <right style="medium"/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dotted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dotted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9" fontId="2" fillId="0" borderId="0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18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3" xfId="20" applyFont="1" applyFill="1" applyBorder="1" applyAlignment="1" applyProtection="1">
      <alignment vertical="center"/>
      <protection/>
    </xf>
    <xf numFmtId="0" fontId="11" fillId="3" borderId="4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vertical="center"/>
      <protection/>
    </xf>
    <xf numFmtId="0" fontId="11" fillId="3" borderId="6" xfId="0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3" xfId="20" applyFont="1" applyFill="1" applyBorder="1" applyAlignment="1" applyProtection="1">
      <alignment vertical="center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2" fillId="0" borderId="0" xfId="2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11" fillId="3" borderId="6" xfId="20" applyFont="1" applyFill="1" applyBorder="1" applyAlignment="1" applyProtection="1">
      <alignment horizontal="left" vertical="center" indent="1"/>
      <protection/>
    </xf>
    <xf numFmtId="0" fontId="11" fillId="3" borderId="7" xfId="0" applyFont="1" applyFill="1" applyBorder="1" applyAlignment="1" applyProtection="1">
      <alignment horizontal="left" vertical="center" indent="1"/>
      <protection/>
    </xf>
    <xf numFmtId="0" fontId="11" fillId="3" borderId="8" xfId="0" applyFont="1" applyFill="1" applyBorder="1" applyAlignment="1" applyProtection="1">
      <alignment horizontal="left" vertical="center" indent="1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0" fillId="0" borderId="5" xfId="20" applyFont="1" applyFill="1" applyBorder="1" applyAlignment="1" applyProtection="1">
      <alignment vertical="center"/>
      <protection/>
    </xf>
    <xf numFmtId="0" fontId="11" fillId="3" borderId="9" xfId="0" applyFont="1" applyFill="1" applyBorder="1" applyAlignment="1" applyProtection="1">
      <alignment horizontal="left" vertical="center" indent="1"/>
      <protection/>
    </xf>
    <xf numFmtId="0" fontId="11" fillId="3" borderId="10" xfId="0" applyFont="1" applyFill="1" applyBorder="1" applyAlignment="1" applyProtection="1">
      <alignment horizontal="left" vertical="center" indent="1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0" fontId="11" fillId="3" borderId="2" xfId="0" applyFont="1" applyFill="1" applyBorder="1" applyAlignment="1" applyProtection="1">
      <alignment vertical="center"/>
      <protection/>
    </xf>
    <xf numFmtId="0" fontId="11" fillId="3" borderId="2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44" fontId="2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15" applyFont="1" applyFill="1" applyBorder="1" applyAlignment="1" applyProtection="1">
      <alignment horizontal="right" vertical="center"/>
      <protection/>
    </xf>
    <xf numFmtId="4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/>
    </xf>
    <xf numFmtId="0" fontId="0" fillId="3" borderId="12" xfId="15" applyFont="1" applyFill="1" applyBorder="1" applyAlignment="1" applyProtection="1">
      <alignment horizontal="right" vertical="center"/>
      <protection/>
    </xf>
    <xf numFmtId="0" fontId="12" fillId="3" borderId="2" xfId="15" applyFont="1" applyFill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3" xfId="2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0" borderId="13" xfId="2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3" fillId="0" borderId="0" xfId="15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3" xfId="20" applyFont="1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12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2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5" xfId="20" applyFont="1" applyFill="1" applyBorder="1" applyAlignment="1" applyProtection="1">
      <alignment vertical="center"/>
      <protection/>
    </xf>
    <xf numFmtId="0" fontId="0" fillId="3" borderId="2" xfId="0" applyFill="1" applyBorder="1" applyAlignment="1">
      <alignment vertical="center"/>
    </xf>
    <xf numFmtId="0" fontId="0" fillId="0" borderId="5" xfId="2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0" borderId="3" xfId="2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1" fillId="3" borderId="19" xfId="20" applyFont="1" applyFill="1" applyBorder="1" applyAlignment="1" applyProtection="1">
      <alignment horizontal="left" vertical="center" indent="1"/>
      <protection/>
    </xf>
    <xf numFmtId="0" fontId="13" fillId="3" borderId="19" xfId="0" applyFont="1" applyFill="1" applyBorder="1" applyAlignment="1" applyProtection="1">
      <alignment horizontal="left" vertical="center" indent="1"/>
      <protection/>
    </xf>
    <xf numFmtId="0" fontId="13" fillId="3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11" fillId="3" borderId="20" xfId="0" applyNumberFormat="1" applyFont="1" applyFill="1" applyBorder="1" applyAlignment="1" applyProtection="1">
      <alignment horizontal="left" vertical="center"/>
      <protection/>
    </xf>
    <xf numFmtId="9" fontId="11" fillId="3" borderId="21" xfId="0" applyNumberFormat="1" applyFont="1" applyFill="1" applyBorder="1" applyAlignment="1" applyProtection="1">
      <alignment horizontal="left" vertical="center"/>
      <protection/>
    </xf>
    <xf numFmtId="9" fontId="11" fillId="3" borderId="22" xfId="0" applyNumberFormat="1" applyFont="1" applyFill="1" applyBorder="1" applyAlignment="1" applyProtection="1">
      <alignment horizontal="left" vertical="center"/>
      <protection/>
    </xf>
    <xf numFmtId="0" fontId="0" fillId="0" borderId="0" xfId="19" applyFont="1" applyFill="1" applyBorder="1" applyAlignment="1" applyProtection="1">
      <alignment horizontal="left" vertical="center"/>
      <protection/>
    </xf>
    <xf numFmtId="9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horizontal="left" vertical="center" indent="1"/>
      <protection/>
    </xf>
    <xf numFmtId="0" fontId="0" fillId="0" borderId="23" xfId="20" applyFont="1" applyFill="1" applyBorder="1" applyAlignment="1" applyProtection="1">
      <alignment vertical="center"/>
      <protection/>
    </xf>
    <xf numFmtId="0" fontId="7" fillId="0" borderId="23" xfId="15" applyFont="1" applyFill="1" applyBorder="1" applyAlignment="1" applyProtection="1">
      <alignment horizontal="right" vertical="center"/>
      <protection/>
    </xf>
    <xf numFmtId="9" fontId="11" fillId="3" borderId="20" xfId="0" applyNumberFormat="1" applyFont="1" applyFill="1" applyBorder="1" applyAlignment="1" applyProtection="1">
      <alignment horizontal="center" vertical="center"/>
      <protection/>
    </xf>
    <xf numFmtId="9" fontId="11" fillId="3" borderId="21" xfId="0" applyNumberFormat="1" applyFont="1" applyFill="1" applyBorder="1" applyAlignment="1" applyProtection="1">
      <alignment horizontal="center" vertical="center"/>
      <protection/>
    </xf>
    <xf numFmtId="9" fontId="11" fillId="3" borderId="22" xfId="0" applyNumberFormat="1" applyFont="1" applyFill="1" applyBorder="1" applyAlignment="1" applyProtection="1">
      <alignment horizontal="center" vertical="center"/>
      <protection/>
    </xf>
    <xf numFmtId="0" fontId="11" fillId="3" borderId="24" xfId="19" applyFont="1" applyFill="1" applyBorder="1" applyAlignment="1" applyProtection="1">
      <alignment horizontal="left" vertical="center" indent="1"/>
      <protection/>
    </xf>
    <xf numFmtId="0" fontId="11" fillId="3" borderId="25" xfId="19" applyFont="1" applyFill="1" applyBorder="1" applyAlignment="1" applyProtection="1">
      <alignment horizontal="left" vertical="center" indent="1"/>
      <protection/>
    </xf>
    <xf numFmtId="0" fontId="11" fillId="3" borderId="26" xfId="19" applyFont="1" applyFill="1" applyBorder="1" applyAlignment="1" applyProtection="1">
      <alignment horizontal="left" vertical="center" indent="1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left" vertical="center"/>
      <protection/>
    </xf>
    <xf numFmtId="0" fontId="11" fillId="3" borderId="27" xfId="20" applyFont="1" applyFill="1" applyBorder="1" applyAlignment="1" applyProtection="1">
      <alignment horizontal="left" vertical="center"/>
      <protection/>
    </xf>
    <xf numFmtId="0" fontId="0" fillId="3" borderId="27" xfId="20" applyFont="1" applyFill="1" applyBorder="1" applyAlignment="1" applyProtection="1">
      <alignment vertical="center"/>
      <protection/>
    </xf>
    <xf numFmtId="0" fontId="11" fillId="3" borderId="26" xfId="20" applyFont="1" applyFill="1" applyBorder="1" applyAlignment="1" applyProtection="1">
      <alignment horizontal="left" vertical="center"/>
      <protection/>
    </xf>
    <xf numFmtId="0" fontId="11" fillId="3" borderId="28" xfId="20" applyFont="1" applyFill="1" applyBorder="1" applyAlignment="1" applyProtection="1">
      <alignment horizontal="left" vertical="center"/>
      <protection/>
    </xf>
    <xf numFmtId="0" fontId="0" fillId="3" borderId="28" xfId="20" applyFont="1" applyFill="1" applyBorder="1" applyAlignment="1" applyProtection="1">
      <alignment vertical="center"/>
      <protection/>
    </xf>
    <xf numFmtId="0" fontId="2" fillId="3" borderId="20" xfId="20" applyFont="1" applyFill="1" applyBorder="1" applyAlignment="1" applyProtection="1">
      <alignment horizontal="right" vertical="center" indent="2"/>
      <protection/>
    </xf>
    <xf numFmtId="0" fontId="2" fillId="3" borderId="22" xfId="20" applyFont="1" applyFill="1" applyBorder="1" applyAlignment="1" applyProtection="1">
      <alignment horizontal="right" vertical="center" indent="2"/>
      <protection/>
    </xf>
    <xf numFmtId="44" fontId="14" fillId="0" borderId="0" xfId="20" applyNumberFormat="1" applyFont="1" applyFill="1" applyBorder="1" applyAlignment="1" applyProtection="1">
      <alignment vertical="center"/>
      <protection/>
    </xf>
    <xf numFmtId="44" fontId="15" fillId="0" borderId="0" xfId="2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4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0" borderId="1" xfId="18" applyNumberFormat="1" applyFont="1" applyFill="1" applyBorder="1" applyAlignment="1" applyProtection="1">
      <alignment vertical="center"/>
      <protection/>
    </xf>
    <xf numFmtId="10" fontId="2" fillId="0" borderId="29" xfId="18" applyNumberFormat="1" applyFont="1" applyFill="1" applyBorder="1" applyAlignment="1" applyProtection="1">
      <alignment vertical="center"/>
      <protection/>
    </xf>
    <xf numFmtId="10" fontId="2" fillId="0" borderId="0" xfId="18" applyNumberFormat="1" applyFont="1" applyFill="1" applyBorder="1" applyAlignment="1" applyProtection="1">
      <alignment vertical="center"/>
      <protection/>
    </xf>
    <xf numFmtId="44" fontId="14" fillId="0" borderId="30" xfId="18" applyNumberFormat="1" applyFont="1" applyFill="1" applyBorder="1" applyAlignment="1" applyProtection="1">
      <alignment vertical="center"/>
      <protection/>
    </xf>
    <xf numFmtId="44" fontId="15" fillId="0" borderId="30" xfId="18" applyNumberFormat="1" applyFont="1" applyFill="1" applyBorder="1" applyAlignment="1" applyProtection="1">
      <alignment vertical="center"/>
      <protection/>
    </xf>
    <xf numFmtId="44" fontId="2" fillId="0" borderId="31" xfId="18" applyNumberFormat="1" applyFont="1" applyFill="1" applyBorder="1" applyAlignment="1" applyProtection="1">
      <alignment vertical="center"/>
      <protection/>
    </xf>
    <xf numFmtId="44" fontId="2" fillId="3" borderId="27" xfId="0" applyNumberFormat="1" applyFont="1" applyFill="1" applyBorder="1" applyAlignment="1" applyProtection="1">
      <alignment horizontal="center" vertical="center"/>
      <protection/>
    </xf>
    <xf numFmtId="44" fontId="2" fillId="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15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4" fontId="2" fillId="0" borderId="0" xfId="0" applyNumberFormat="1" applyFont="1" applyFill="1" applyBorder="1" applyAlignment="1" applyProtection="1">
      <alignment vertical="center"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1" fillId="3" borderId="26" xfId="0" applyFont="1" applyFill="1" applyBorder="1" applyAlignment="1" applyProtection="1">
      <alignment horizontal="center" vertical="center"/>
      <protection/>
    </xf>
    <xf numFmtId="0" fontId="11" fillId="3" borderId="22" xfId="0" applyFont="1" applyFill="1" applyBorder="1" applyAlignment="1" applyProtection="1">
      <alignment horizontal="center" vertical="center"/>
      <protection/>
    </xf>
    <xf numFmtId="0" fontId="11" fillId="3" borderId="28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vertical="center"/>
      <protection/>
    </xf>
    <xf numFmtId="44" fontId="9" fillId="0" borderId="32" xfId="0" applyNumberFormat="1" applyFont="1" applyFill="1" applyBorder="1" applyAlignment="1" applyProtection="1">
      <alignment vertical="center"/>
      <protection/>
    </xf>
    <xf numFmtId="44" fontId="9" fillId="0" borderId="33" xfId="0" applyNumberFormat="1" applyFont="1" applyFill="1" applyBorder="1" applyAlignment="1" applyProtection="1">
      <alignment vertical="center"/>
      <protection/>
    </xf>
    <xf numFmtId="44" fontId="9" fillId="0" borderId="34" xfId="0" applyNumberFormat="1" applyFont="1" applyFill="1" applyBorder="1" applyAlignment="1" applyProtection="1">
      <alignment vertical="center"/>
      <protection/>
    </xf>
    <xf numFmtId="44" fontId="9" fillId="0" borderId="0" xfId="0" applyNumberFormat="1" applyFont="1" applyFill="1" applyBorder="1" applyAlignment="1" applyProtection="1">
      <alignment vertical="center"/>
      <protection/>
    </xf>
    <xf numFmtId="44" fontId="9" fillId="0" borderId="35" xfId="0" applyNumberFormat="1" applyFont="1" applyFill="1" applyBorder="1" applyAlignment="1" applyProtection="1">
      <alignment vertical="center"/>
      <protection/>
    </xf>
    <xf numFmtId="44" fontId="9" fillId="0" borderId="36" xfId="0" applyNumberFormat="1" applyFont="1" applyFill="1" applyBorder="1" applyAlignment="1" applyProtection="1">
      <alignment vertical="center"/>
      <protection/>
    </xf>
    <xf numFmtId="44" fontId="9" fillId="0" borderId="37" xfId="0" applyNumberFormat="1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 locked="0"/>
    </xf>
    <xf numFmtId="166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left" vertical="center" indent="1"/>
      <protection locked="0"/>
    </xf>
    <xf numFmtId="0" fontId="0" fillId="0" borderId="32" xfId="0" applyFont="1" applyFill="1" applyBorder="1" applyAlignment="1" applyProtection="1">
      <alignment horizontal="left" vertical="center" indent="1"/>
      <protection locked="0"/>
    </xf>
    <xf numFmtId="0" fontId="0" fillId="0" borderId="40" xfId="19" applyFont="1" applyFill="1" applyBorder="1" applyAlignment="1" applyProtection="1">
      <alignment vertical="center"/>
      <protection locked="0"/>
    </xf>
    <xf numFmtId="166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left" vertical="center" indent="1"/>
      <protection locked="0"/>
    </xf>
    <xf numFmtId="44" fontId="0" fillId="0" borderId="34" xfId="0" applyNumberFormat="1" applyFont="1" applyFill="1" applyBorder="1" applyAlignment="1" applyProtection="1">
      <alignment horizontal="left" vertical="center" indent="1"/>
      <protection locked="0"/>
    </xf>
    <xf numFmtId="166" fontId="0" fillId="0" borderId="41" xfId="20" applyNumberFormat="1" applyFont="1" applyFill="1" applyBorder="1" applyAlignment="1" applyProtection="1">
      <alignment horizontal="center" vertical="center"/>
      <protection locked="0"/>
    </xf>
    <xf numFmtId="0" fontId="0" fillId="0" borderId="41" xfId="20" applyFont="1" applyFill="1" applyBorder="1" applyAlignment="1" applyProtection="1">
      <alignment horizontal="left" vertical="center" indent="1"/>
      <protection locked="0"/>
    </xf>
    <xf numFmtId="0" fontId="0" fillId="0" borderId="42" xfId="19" applyFont="1" applyFill="1" applyBorder="1" applyAlignment="1" applyProtection="1">
      <alignment vertical="center"/>
      <protection locked="0"/>
    </xf>
    <xf numFmtId="166" fontId="0" fillId="0" borderId="43" xfId="20" applyNumberFormat="1" applyFont="1" applyFill="1" applyBorder="1" applyAlignment="1" applyProtection="1">
      <alignment horizontal="center" vertical="center"/>
      <protection locked="0"/>
    </xf>
    <xf numFmtId="0" fontId="0" fillId="0" borderId="43" xfId="20" applyFont="1" applyFill="1" applyBorder="1" applyAlignment="1" applyProtection="1">
      <alignment horizontal="left" vertical="center" indent="1"/>
      <protection locked="0"/>
    </xf>
    <xf numFmtId="44" fontId="2" fillId="0" borderId="36" xfId="0" applyNumberFormat="1" applyFont="1" applyFill="1" applyBorder="1" applyAlignment="1" applyProtection="1">
      <alignment horizontal="left" vertical="center" indent="1"/>
      <protection locked="0"/>
    </xf>
    <xf numFmtId="44" fontId="0" fillId="0" borderId="33" xfId="0" applyNumberFormat="1" applyFont="1" applyFill="1" applyBorder="1" applyAlignment="1" applyProtection="1">
      <alignment vertical="center"/>
      <protection locked="0"/>
    </xf>
    <xf numFmtId="44" fontId="0" fillId="0" borderId="35" xfId="0" applyNumberFormat="1" applyFont="1" applyFill="1" applyBorder="1" applyAlignment="1" applyProtection="1">
      <alignment vertical="center"/>
      <protection locked="0"/>
    </xf>
    <xf numFmtId="44" fontId="2" fillId="0" borderId="37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/>
    </xf>
    <xf numFmtId="9" fontId="11" fillId="2" borderId="0" xfId="0" applyNumberFormat="1" applyFont="1" applyFill="1" applyBorder="1" applyAlignment="1" applyProtection="1">
      <alignment vertical="center"/>
      <protection/>
    </xf>
    <xf numFmtId="9" fontId="16" fillId="2" borderId="44" xfId="0" applyNumberFormat="1" applyFont="1" applyFill="1" applyBorder="1" applyAlignment="1" applyProtection="1">
      <alignment horizontal="center" vertical="center"/>
      <protection/>
    </xf>
    <xf numFmtId="44" fontId="16" fillId="2" borderId="45" xfId="0" applyNumberFormat="1" applyFont="1" applyFill="1" applyBorder="1" applyAlignment="1" applyProtection="1">
      <alignment vertical="center"/>
      <protection/>
    </xf>
    <xf numFmtId="44" fontId="16" fillId="2" borderId="46" xfId="0" applyNumberFormat="1" applyFont="1" applyFill="1" applyBorder="1" applyAlignment="1" applyProtection="1">
      <alignment vertical="center"/>
      <protection/>
    </xf>
    <xf numFmtId="44" fontId="16" fillId="2" borderId="47" xfId="0" applyNumberFormat="1" applyFont="1" applyFill="1" applyBorder="1" applyAlignment="1" applyProtection="1">
      <alignment vertical="center"/>
      <protection/>
    </xf>
    <xf numFmtId="44" fontId="16" fillId="2" borderId="48" xfId="0" applyNumberFormat="1" applyFont="1" applyFill="1" applyBorder="1" applyAlignment="1" applyProtection="1">
      <alignment vertical="center"/>
      <protection/>
    </xf>
    <xf numFmtId="44" fontId="16" fillId="2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44" fontId="11" fillId="2" borderId="0" xfId="0" applyNumberFormat="1" applyFont="1" applyFill="1" applyBorder="1" applyAlignment="1" applyProtection="1">
      <alignment vertical="center"/>
      <protection/>
    </xf>
    <xf numFmtId="9" fontId="0" fillId="0" borderId="38" xfId="0" applyNumberFormat="1" applyFont="1" applyFill="1" applyBorder="1" applyAlignment="1" applyProtection="1">
      <alignment horizontal="center" vertical="center"/>
      <protection locked="0"/>
    </xf>
    <xf numFmtId="9" fontId="0" fillId="0" borderId="40" xfId="0" applyNumberFormat="1" applyFont="1" applyFill="1" applyBorder="1" applyAlignment="1" applyProtection="1">
      <alignment horizontal="center" vertical="center"/>
      <protection locked="0"/>
    </xf>
    <xf numFmtId="9" fontId="0" fillId="0" borderId="42" xfId="0" applyNumberFormat="1" applyFont="1" applyFill="1" applyBorder="1" applyAlignment="1" applyProtection="1">
      <alignment horizontal="center" vertical="center"/>
      <protection locked="0"/>
    </xf>
    <xf numFmtId="9" fontId="20" fillId="3" borderId="24" xfId="0" applyNumberFormat="1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vertical="center"/>
      <protection/>
    </xf>
    <xf numFmtId="44" fontId="19" fillId="3" borderId="4" xfId="0" applyNumberFormat="1" applyFont="1" applyFill="1" applyBorder="1" applyAlignment="1" applyProtection="1">
      <alignment vertical="center"/>
      <protection/>
    </xf>
    <xf numFmtId="9" fontId="20" fillId="3" borderId="49" xfId="0" applyNumberFormat="1" applyFont="1" applyFill="1" applyBorder="1" applyAlignment="1" applyProtection="1">
      <alignment horizontal="center" vertical="center"/>
      <protection/>
    </xf>
    <xf numFmtId="44" fontId="19" fillId="3" borderId="7" xfId="0" applyNumberFormat="1" applyFont="1" applyFill="1" applyBorder="1" applyAlignment="1" applyProtection="1">
      <alignment vertical="center"/>
      <protection/>
    </xf>
    <xf numFmtId="0" fontId="0" fillId="0" borderId="0" xfId="20" applyFont="1" applyFill="1" applyBorder="1" applyAlignment="1" applyProtection="1">
      <alignment horizontal="center" vertical="center"/>
      <protection/>
    </xf>
    <xf numFmtId="44" fontId="2" fillId="0" borderId="1" xfId="18" applyNumberFormat="1" applyFont="1" applyFill="1" applyBorder="1" applyAlignment="1" applyProtection="1">
      <alignment vertical="center"/>
      <protection/>
    </xf>
    <xf numFmtId="44" fontId="2" fillId="0" borderId="0" xfId="18" applyNumberFormat="1" applyFont="1" applyFill="1" applyBorder="1" applyAlignment="1" applyProtection="1">
      <alignment vertical="center"/>
      <protection/>
    </xf>
    <xf numFmtId="0" fontId="11" fillId="3" borderId="25" xfId="19" applyFont="1" applyFill="1" applyBorder="1" applyAlignment="1" applyProtection="1">
      <alignment horizontal="right" vertical="center"/>
      <protection/>
    </xf>
    <xf numFmtId="0" fontId="11" fillId="3" borderId="26" xfId="19" applyFont="1" applyFill="1" applyBorder="1" applyAlignment="1" applyProtection="1">
      <alignment horizontal="right" vertical="center"/>
      <protection/>
    </xf>
    <xf numFmtId="9" fontId="21" fillId="3" borderId="21" xfId="0" applyNumberFormat="1" applyFont="1" applyFill="1" applyBorder="1" applyAlignment="1" applyProtection="1">
      <alignment horizontal="right" vertical="center" indent="1"/>
      <protection/>
    </xf>
    <xf numFmtId="9" fontId="21" fillId="3" borderId="2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3" borderId="24" xfId="19" applyFont="1" applyFill="1" applyBorder="1" applyAlignment="1" applyProtection="1">
      <alignment horizontal="right" vertical="center"/>
      <protection/>
    </xf>
    <xf numFmtId="0" fontId="13" fillId="3" borderId="25" xfId="19" applyFont="1" applyFill="1" applyBorder="1" applyAlignment="1" applyProtection="1">
      <alignment horizontal="right" vertical="center"/>
      <protection/>
    </xf>
    <xf numFmtId="44" fontId="2" fillId="0" borderId="50" xfId="0" applyNumberFormat="1" applyFont="1" applyFill="1" applyBorder="1" applyAlignment="1" applyProtection="1">
      <alignment horizontal="center" vertical="center"/>
      <protection/>
    </xf>
    <xf numFmtId="44" fontId="2" fillId="0" borderId="29" xfId="18" applyNumberFormat="1" applyFont="1" applyFill="1" applyBorder="1" applyAlignment="1" applyProtection="1">
      <alignment vertical="center"/>
      <protection/>
    </xf>
    <xf numFmtId="44" fontId="2" fillId="0" borderId="30" xfId="18" applyNumberFormat="1" applyFont="1" applyFill="1" applyBorder="1" applyAlignment="1" applyProtection="1">
      <alignment vertical="center"/>
      <protection/>
    </xf>
    <xf numFmtId="0" fontId="11" fillId="3" borderId="26" xfId="19" applyFont="1" applyFill="1" applyBorder="1" applyAlignment="1" applyProtection="1">
      <alignment horizontal="right" vertical="center" indent="2"/>
      <protection/>
    </xf>
    <xf numFmtId="0" fontId="0" fillId="3" borderId="28" xfId="0" applyFill="1" applyBorder="1" applyAlignment="1">
      <alignment horizontal="right" vertical="center" indent="2"/>
    </xf>
    <xf numFmtId="0" fontId="11" fillId="3" borderId="22" xfId="0" applyFont="1" applyFill="1" applyBorder="1" applyAlignment="1">
      <alignment horizontal="right" vertical="center" indent="2"/>
    </xf>
    <xf numFmtId="0" fontId="0" fillId="0" borderId="32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horizontal="left" vertical="center" indent="1"/>
      <protection locked="0"/>
    </xf>
    <xf numFmtId="0" fontId="2" fillId="0" borderId="36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0" fillId="0" borderId="39" xfId="0" applyNumberFormat="1" applyFont="1" applyFill="1" applyBorder="1" applyAlignment="1" applyProtection="1">
      <alignment horizontal="left" vertical="center" indent="1"/>
      <protection locked="0"/>
    </xf>
    <xf numFmtId="3" fontId="0" fillId="0" borderId="41" xfId="0" applyNumberFormat="1" applyFont="1" applyFill="1" applyBorder="1" applyAlignment="1" applyProtection="1">
      <alignment horizontal="left" vertical="center" indent="1"/>
      <protection locked="0"/>
    </xf>
    <xf numFmtId="3" fontId="0" fillId="0" borderId="41" xfId="20" applyNumberFormat="1" applyFont="1" applyFill="1" applyBorder="1" applyAlignment="1" applyProtection="1">
      <alignment horizontal="left" vertical="center" indent="1"/>
      <protection locked="0"/>
    </xf>
    <xf numFmtId="3" fontId="0" fillId="0" borderId="43" xfId="2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3" fontId="0" fillId="0" borderId="40" xfId="0" applyNumberFormat="1" applyFont="1" applyFill="1" applyBorder="1" applyAlignment="1" applyProtection="1">
      <alignment horizontal="center" vertical="center"/>
      <protection locked="0"/>
    </xf>
    <xf numFmtId="3" fontId="0" fillId="0" borderId="40" xfId="20" applyNumberFormat="1" applyFont="1" applyFill="1" applyBorder="1" applyAlignment="1" applyProtection="1">
      <alignment horizontal="center" vertical="center"/>
      <protection locked="0"/>
    </xf>
    <xf numFmtId="3" fontId="0" fillId="0" borderId="42" xfId="20" applyNumberFormat="1" applyFont="1" applyFill="1" applyBorder="1" applyAlignment="1" applyProtection="1">
      <alignment horizontal="center" vertical="center"/>
      <protection locked="0"/>
    </xf>
    <xf numFmtId="166" fontId="0" fillId="0" borderId="33" xfId="0" applyNumberFormat="1" applyFont="1" applyFill="1" applyBorder="1" applyAlignment="1" applyProtection="1">
      <alignment horizontal="center" vertical="center"/>
      <protection locked="0"/>
    </xf>
    <xf numFmtId="166" fontId="0" fillId="0" borderId="35" xfId="19" applyNumberFormat="1" applyFont="1" applyFill="1" applyBorder="1" applyAlignment="1" applyProtection="1">
      <alignment horizontal="center" vertical="center"/>
      <protection locked="0"/>
    </xf>
    <xf numFmtId="166" fontId="0" fillId="0" borderId="37" xfId="1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/>
    </xf>
    <xf numFmtId="0" fontId="21" fillId="3" borderId="8" xfId="0" applyFont="1" applyFill="1" applyBorder="1" applyAlignment="1" applyProtection="1">
      <alignment horizontal="right" indent="1"/>
      <protection/>
    </xf>
    <xf numFmtId="0" fontId="21" fillId="3" borderId="10" xfId="0" applyFont="1" applyFill="1" applyBorder="1" applyAlignment="1" applyProtection="1">
      <alignment horizontal="right" indent="1"/>
      <protection/>
    </xf>
    <xf numFmtId="44" fontId="18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right" vertical="center" indent="1"/>
      <protection/>
    </xf>
    <xf numFmtId="44" fontId="0" fillId="0" borderId="33" xfId="0" applyNumberFormat="1" applyFont="1" applyFill="1" applyBorder="1" applyAlignment="1" applyProtection="1">
      <alignment vertical="center"/>
      <protection/>
    </xf>
    <xf numFmtId="166" fontId="0" fillId="0" borderId="0" xfId="19" applyNumberFormat="1" applyFont="1" applyFill="1" applyBorder="1" applyAlignment="1" applyProtection="1">
      <alignment vertical="center"/>
      <protection/>
    </xf>
    <xf numFmtId="44" fontId="0" fillId="0" borderId="35" xfId="0" applyNumberFormat="1" applyFont="1" applyFill="1" applyBorder="1" applyAlignment="1" applyProtection="1">
      <alignment vertical="center"/>
      <protection/>
    </xf>
    <xf numFmtId="167" fontId="0" fillId="0" borderId="0" xfId="20" applyNumberFormat="1" applyFont="1" applyFill="1" applyBorder="1" applyAlignment="1" applyProtection="1">
      <alignment horizontal="right" vertical="center" indent="1"/>
      <protection/>
    </xf>
    <xf numFmtId="44" fontId="0" fillId="0" borderId="37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 locked="0"/>
    </xf>
    <xf numFmtId="167" fontId="0" fillId="0" borderId="32" xfId="0" applyNumberFormat="1" applyFont="1" applyFill="1" applyBorder="1" applyAlignment="1" applyProtection="1">
      <alignment horizontal="right" vertical="center" indent="1"/>
      <protection/>
    </xf>
    <xf numFmtId="167" fontId="0" fillId="0" borderId="34" xfId="0" applyNumberFormat="1" applyFont="1" applyFill="1" applyBorder="1" applyAlignment="1" applyProtection="1">
      <alignment horizontal="right" vertical="center" indent="1"/>
      <protection/>
    </xf>
    <xf numFmtId="167" fontId="0" fillId="0" borderId="36" xfId="0" applyNumberFormat="1" applyFont="1" applyFill="1" applyBorder="1" applyAlignment="1" applyProtection="1">
      <alignment horizontal="right" vertical="center" indent="1"/>
      <protection/>
    </xf>
    <xf numFmtId="0" fontId="22" fillId="2" borderId="0" xfId="0" applyFont="1" applyFill="1" applyAlignment="1" applyProtection="1">
      <alignment vertical="center"/>
      <protection/>
    </xf>
    <xf numFmtId="44" fontId="16" fillId="0" borderId="51" xfId="0" applyNumberFormat="1" applyFont="1" applyFill="1" applyBorder="1" applyAlignment="1" applyProtection="1">
      <alignment horizontal="center" vertical="center"/>
      <protection/>
    </xf>
    <xf numFmtId="44" fontId="16" fillId="0" borderId="52" xfId="0" applyNumberFormat="1" applyFont="1" applyFill="1" applyBorder="1" applyAlignment="1" applyProtection="1">
      <alignment horizontal="center" vertical="center"/>
      <protection/>
    </xf>
    <xf numFmtId="44" fontId="16" fillId="0" borderId="53" xfId="0" applyNumberFormat="1" applyFont="1" applyFill="1" applyBorder="1" applyAlignment="1" applyProtection="1">
      <alignment horizontal="center" vertical="center"/>
      <protection/>
    </xf>
    <xf numFmtId="44" fontId="16" fillId="0" borderId="54" xfId="0" applyNumberFormat="1" applyFont="1" applyFill="1" applyBorder="1" applyAlignment="1" applyProtection="1">
      <alignment horizontal="center" vertical="center"/>
      <protection/>
    </xf>
    <xf numFmtId="44" fontId="2" fillId="0" borderId="55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7" fillId="3" borderId="24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3" borderId="24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16" fillId="2" borderId="56" xfId="0" applyFont="1" applyFill="1" applyBorder="1" applyAlignment="1" applyProtection="1">
      <alignment horizontal="center" vertical="center"/>
      <protection/>
    </xf>
    <xf numFmtId="0" fontId="16" fillId="2" borderId="57" xfId="0" applyFont="1" applyFill="1" applyBorder="1" applyAlignment="1" applyProtection="1">
      <alignment horizontal="center" vertical="center"/>
      <protection/>
    </xf>
    <xf numFmtId="0" fontId="16" fillId="2" borderId="58" xfId="0" applyFont="1" applyFill="1" applyBorder="1" applyAlignment="1" applyProtection="1">
      <alignment horizontal="center" vertical="center"/>
      <protection/>
    </xf>
    <xf numFmtId="44" fontId="19" fillId="3" borderId="8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0" fillId="3" borderId="11" xfId="19" applyFont="1" applyFill="1" applyBorder="1" applyAlignment="1" applyProtection="1">
      <alignment horizontal="right" vertical="center" indent="2"/>
      <protection/>
    </xf>
    <xf numFmtId="0" fontId="0" fillId="0" borderId="2" xfId="0" applyBorder="1" applyAlignment="1" applyProtection="1">
      <alignment horizontal="right" vertical="center" indent="2"/>
      <protection/>
    </xf>
    <xf numFmtId="0" fontId="0" fillId="0" borderId="12" xfId="0" applyBorder="1" applyAlignment="1" applyProtection="1">
      <alignment horizontal="right" vertical="center" indent="2"/>
      <protection/>
    </xf>
    <xf numFmtId="0" fontId="11" fillId="3" borderId="24" xfId="19" applyFont="1" applyFill="1" applyBorder="1" applyAlignment="1" applyProtection="1">
      <alignment horizontal="right" vertical="center" indent="2"/>
      <protection/>
    </xf>
    <xf numFmtId="0" fontId="0" fillId="3" borderId="27" xfId="0" applyFill="1" applyBorder="1" applyAlignment="1">
      <alignment horizontal="right" vertical="center" indent="2"/>
    </xf>
    <xf numFmtId="0" fontId="0" fillId="3" borderId="20" xfId="0" applyFill="1" applyBorder="1" applyAlignment="1">
      <alignment horizontal="right" vertical="center" indent="2"/>
    </xf>
    <xf numFmtId="0" fontId="11" fillId="3" borderId="11" xfId="19" applyFont="1" applyFill="1" applyBorder="1" applyAlignment="1" applyProtection="1">
      <alignment horizontal="right" vertical="center" indent="2"/>
      <protection/>
    </xf>
    <xf numFmtId="0" fontId="0" fillId="0" borderId="2" xfId="0" applyBorder="1" applyAlignment="1">
      <alignment horizontal="right" vertical="center" indent="2"/>
    </xf>
    <xf numFmtId="0" fontId="0" fillId="0" borderId="12" xfId="0" applyBorder="1" applyAlignment="1">
      <alignment horizontal="right" vertical="center" indent="2"/>
    </xf>
    <xf numFmtId="0" fontId="13" fillId="3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3" borderId="27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26" xfId="0" applyFill="1" applyBorder="1" applyAlignment="1" applyProtection="1">
      <alignment/>
      <protection/>
    </xf>
    <xf numFmtId="0" fontId="0" fillId="3" borderId="28" xfId="0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Comma" xfId="16"/>
    <cellStyle name="Comma [0]" xfId="17"/>
    <cellStyle name="Percent" xfId="18"/>
    <cellStyle name="Standaard_btw-berekenen voorbeeld" xfId="19"/>
    <cellStyle name="Standaard_plotregistratie_v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2</xdr:col>
      <xdr:colOff>952500</xdr:colOff>
      <xdr:row>3</xdr:row>
      <xdr:rowOff>38100</xdr:rowOff>
    </xdr:to>
    <xdr:pic>
      <xdr:nvPicPr>
        <xdr:cNvPr id="1" name="cmdMenu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cmdMenu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3</xdr:col>
      <xdr:colOff>371475</xdr:colOff>
      <xdr:row>3</xdr:row>
      <xdr:rowOff>38100</xdr:rowOff>
    </xdr:to>
    <xdr:pic>
      <xdr:nvPicPr>
        <xdr:cNvPr id="1" name="cmdMenu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2</xdr:col>
      <xdr:colOff>952500</xdr:colOff>
      <xdr:row>3</xdr:row>
      <xdr:rowOff>38100</xdr:rowOff>
    </xdr:to>
    <xdr:pic>
      <xdr:nvPicPr>
        <xdr:cNvPr id="1" name="cmdMenu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2</xdr:col>
      <xdr:colOff>952500</xdr:colOff>
      <xdr:row>3</xdr:row>
      <xdr:rowOff>38100</xdr:rowOff>
    </xdr:to>
    <xdr:pic>
      <xdr:nvPicPr>
        <xdr:cNvPr id="1" name="cmdMenu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3</xdr:col>
      <xdr:colOff>104775</xdr:colOff>
      <xdr:row>3</xdr:row>
      <xdr:rowOff>38100</xdr:rowOff>
    </xdr:to>
    <xdr:pic>
      <xdr:nvPicPr>
        <xdr:cNvPr id="1" name="cmdMenu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stingdienst.nl/zakelijk/personeel_loo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39"/>
  <sheetViews>
    <sheetView showGridLines="0" showRowColHeaders="0" workbookViewId="0" topLeftCell="A1">
      <selection activeCell="E6" sqref="E6"/>
    </sheetView>
  </sheetViews>
  <sheetFormatPr defaultColWidth="9.140625" defaultRowHeight="12.75"/>
  <cols>
    <col min="1" max="1" width="3.7109375" style="7" customWidth="1"/>
    <col min="2" max="2" width="1.7109375" style="7" customWidth="1"/>
    <col min="3" max="3" width="20.7109375" style="7" customWidth="1"/>
    <col min="4" max="4" width="1.7109375" style="7" customWidth="1"/>
    <col min="5" max="6" width="20.7109375" style="7" customWidth="1"/>
    <col min="7" max="7" width="10.7109375" style="7" customWidth="1"/>
    <col min="8" max="8" width="1.7109375" style="7" customWidth="1"/>
    <col min="9" max="16384" width="9.140625" style="7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18" customFormat="1" ht="9.75" customHeight="1" thickBot="1" thickTop="1">
      <c r="A5" s="46"/>
      <c r="B5" s="49"/>
      <c r="C5" s="50"/>
      <c r="D5" s="50"/>
      <c r="E5" s="50"/>
      <c r="F5" s="50"/>
      <c r="G5" s="50"/>
      <c r="H5" s="51"/>
      <c r="I5" s="46"/>
      <c r="J5" s="46"/>
    </row>
    <row r="6" spans="1:10" s="18" customFormat="1" ht="19.5" customHeight="1" thickBot="1">
      <c r="A6" s="46"/>
      <c r="B6" s="47"/>
      <c r="C6" s="73" t="s">
        <v>33</v>
      </c>
      <c r="D6" s="8"/>
      <c r="E6" s="2">
        <v>2008</v>
      </c>
      <c r="F6" s="52"/>
      <c r="G6" s="53"/>
      <c r="H6" s="54"/>
      <c r="I6" s="55"/>
      <c r="J6" s="55"/>
    </row>
    <row r="7" spans="1:10" s="18" customFormat="1" ht="24.75" customHeight="1" thickBot="1">
      <c r="A7" s="55"/>
      <c r="B7" s="56"/>
      <c r="C7" s="53"/>
      <c r="D7" s="53"/>
      <c r="E7" s="53"/>
      <c r="F7" s="57"/>
      <c r="G7" s="53"/>
      <c r="H7" s="54"/>
      <c r="I7" s="55"/>
      <c r="J7" s="55"/>
    </row>
    <row r="8" spans="1:10" s="18" customFormat="1" ht="19.5" customHeight="1" thickBot="1">
      <c r="A8" s="55"/>
      <c r="B8" s="56"/>
      <c r="C8" s="9" t="s">
        <v>28</v>
      </c>
      <c r="D8" s="58"/>
      <c r="E8" s="58"/>
      <c r="F8" s="58"/>
      <c r="G8" s="59"/>
      <c r="H8" s="39"/>
      <c r="I8" s="11"/>
      <c r="J8" s="11"/>
    </row>
    <row r="9" spans="1:10" s="18" customFormat="1" ht="4.5" customHeight="1" thickBot="1">
      <c r="A9" s="11"/>
      <c r="B9" s="12"/>
      <c r="C9" s="60"/>
      <c r="D9" s="60"/>
      <c r="E9" s="14"/>
      <c r="F9" s="14"/>
      <c r="G9" s="14"/>
      <c r="H9" s="39"/>
      <c r="I9" s="11"/>
      <c r="J9" s="11"/>
    </row>
    <row r="10" spans="1:10" s="18" customFormat="1" ht="19.5" customHeight="1">
      <c r="A10" s="11"/>
      <c r="B10" s="12"/>
      <c r="C10" s="13" t="s">
        <v>0</v>
      </c>
      <c r="D10" s="14"/>
      <c r="E10" s="1" t="s">
        <v>1</v>
      </c>
      <c r="F10" s="16"/>
      <c r="G10" s="16"/>
      <c r="H10" s="17"/>
      <c r="I10" s="11"/>
      <c r="J10" s="11"/>
    </row>
    <row r="11" spans="1:10" s="18" customFormat="1" ht="19.5" customHeight="1">
      <c r="A11" s="11"/>
      <c r="B11" s="12"/>
      <c r="C11" s="19" t="s">
        <v>2</v>
      </c>
      <c r="D11" s="14"/>
      <c r="E11" s="1" t="s">
        <v>3</v>
      </c>
      <c r="F11" s="16"/>
      <c r="G11" s="16"/>
      <c r="H11" s="17"/>
      <c r="I11" s="11"/>
      <c r="J11" s="11"/>
    </row>
    <row r="12" spans="1:10" s="18" customFormat="1" ht="19.5" customHeight="1">
      <c r="A12" s="11"/>
      <c r="B12" s="12"/>
      <c r="C12" s="19" t="s">
        <v>4</v>
      </c>
      <c r="D12" s="14"/>
      <c r="E12" s="1" t="s">
        <v>5</v>
      </c>
      <c r="F12" s="16"/>
      <c r="G12" s="16"/>
      <c r="H12" s="17"/>
      <c r="I12" s="11"/>
      <c r="J12" s="11"/>
    </row>
    <row r="13" spans="1:10" s="18" customFormat="1" ht="19.5" customHeight="1">
      <c r="A13" s="11"/>
      <c r="B13" s="12"/>
      <c r="C13" s="19" t="s">
        <v>6</v>
      </c>
      <c r="D13" s="14"/>
      <c r="E13" s="1" t="s">
        <v>7</v>
      </c>
      <c r="F13" s="16"/>
      <c r="G13" s="16"/>
      <c r="H13" s="17"/>
      <c r="I13" s="11"/>
      <c r="J13" s="11"/>
    </row>
    <row r="14" spans="1:10" s="18" customFormat="1" ht="9.75" customHeight="1">
      <c r="A14" s="11"/>
      <c r="B14" s="12"/>
      <c r="C14" s="19"/>
      <c r="D14" s="14"/>
      <c r="E14" s="15"/>
      <c r="F14" s="16"/>
      <c r="G14" s="16"/>
      <c r="H14" s="17"/>
      <c r="I14" s="11"/>
      <c r="J14" s="11"/>
    </row>
    <row r="15" spans="1:10" s="18" customFormat="1" ht="19.5" customHeight="1">
      <c r="A15" s="11"/>
      <c r="B15" s="12"/>
      <c r="C15" s="19" t="s">
        <v>8</v>
      </c>
      <c r="D15" s="14"/>
      <c r="E15" s="1" t="s">
        <v>9</v>
      </c>
      <c r="F15" s="20"/>
      <c r="G15" s="21"/>
      <c r="H15" s="22"/>
      <c r="I15" s="23"/>
      <c r="J15" s="23"/>
    </row>
    <row r="16" spans="1:10" s="18" customFormat="1" ht="19.5" customHeight="1">
      <c r="A16" s="23"/>
      <c r="B16" s="24"/>
      <c r="C16" s="19" t="s">
        <v>10</v>
      </c>
      <c r="D16" s="21"/>
      <c r="E16" s="1" t="s">
        <v>11</v>
      </c>
      <c r="F16" s="20"/>
      <c r="G16" s="21"/>
      <c r="H16" s="22"/>
      <c r="I16" s="23"/>
      <c r="J16" s="23"/>
    </row>
    <row r="17" spans="1:10" s="18" customFormat="1" ht="9.75" customHeight="1">
      <c r="A17" s="23"/>
      <c r="B17" s="24"/>
      <c r="C17" s="28"/>
      <c r="D17" s="25"/>
      <c r="E17" s="26"/>
      <c r="F17" s="25"/>
      <c r="G17" s="25"/>
      <c r="H17" s="27"/>
      <c r="I17" s="23"/>
      <c r="J17" s="23"/>
    </row>
    <row r="18" spans="1:10" s="18" customFormat="1" ht="19.5" customHeight="1">
      <c r="A18" s="23"/>
      <c r="B18" s="24"/>
      <c r="C18" s="28" t="s">
        <v>12</v>
      </c>
      <c r="D18" s="25"/>
      <c r="E18" s="1">
        <v>123456789</v>
      </c>
      <c r="F18" s="20"/>
      <c r="G18" s="21"/>
      <c r="H18" s="27"/>
      <c r="I18" s="23"/>
      <c r="J18" s="23"/>
    </row>
    <row r="19" spans="1:10" s="18" customFormat="1" ht="19.5" customHeight="1" thickBot="1">
      <c r="A19" s="23"/>
      <c r="B19" s="24"/>
      <c r="C19" s="29" t="s">
        <v>13</v>
      </c>
      <c r="D19" s="21"/>
      <c r="E19" s="1" t="s">
        <v>14</v>
      </c>
      <c r="F19" s="20"/>
      <c r="G19" s="21"/>
      <c r="H19" s="27"/>
      <c r="I19" s="23"/>
      <c r="J19" s="23"/>
    </row>
    <row r="20" spans="1:10" s="18" customFormat="1" ht="24.75" customHeight="1" thickBot="1">
      <c r="A20" s="46"/>
      <c r="B20" s="47"/>
      <c r="C20" s="61"/>
      <c r="D20" s="61"/>
      <c r="E20" s="61"/>
      <c r="F20" s="61"/>
      <c r="G20" s="62"/>
      <c r="H20" s="63"/>
      <c r="I20" s="46"/>
      <c r="J20" s="46"/>
    </row>
    <row r="21" spans="1:10" s="18" customFormat="1" ht="19.5" customHeight="1" thickBot="1">
      <c r="A21" s="46"/>
      <c r="B21" s="47"/>
      <c r="C21" s="43" t="s">
        <v>29</v>
      </c>
      <c r="D21" s="64"/>
      <c r="E21" s="64"/>
      <c r="F21" s="45" t="s">
        <v>15</v>
      </c>
      <c r="G21" s="44"/>
      <c r="H21" s="65"/>
      <c r="I21" s="66"/>
      <c r="J21" s="66"/>
    </row>
    <row r="22" spans="1:10" s="18" customFormat="1" ht="4.5" customHeight="1" thickBot="1">
      <c r="A22" s="66"/>
      <c r="B22" s="67"/>
      <c r="C22" s="60"/>
      <c r="D22" s="60"/>
      <c r="E22" s="31"/>
      <c r="F22" s="31"/>
      <c r="G22" s="31"/>
      <c r="H22" s="32"/>
      <c r="I22" s="11"/>
      <c r="J22" s="11"/>
    </row>
    <row r="23" spans="1:10" s="18" customFormat="1" ht="19.5" customHeight="1">
      <c r="A23" s="11"/>
      <c r="B23" s="12"/>
      <c r="C23" s="30" t="s">
        <v>16</v>
      </c>
      <c r="D23" s="14"/>
      <c r="E23" s="3">
        <v>0.19</v>
      </c>
      <c r="F23" s="31"/>
      <c r="G23" s="31"/>
      <c r="H23" s="32"/>
      <c r="I23" s="11"/>
      <c r="J23" s="11"/>
    </row>
    <row r="24" spans="1:10" s="18" customFormat="1" ht="19.5" customHeight="1">
      <c r="A24" s="11"/>
      <c r="B24" s="12"/>
      <c r="C24" s="33" t="s">
        <v>17</v>
      </c>
      <c r="D24" s="14"/>
      <c r="E24" s="3">
        <v>0.06</v>
      </c>
      <c r="F24" s="31"/>
      <c r="G24" s="31"/>
      <c r="H24" s="32"/>
      <c r="I24" s="11"/>
      <c r="J24" s="11"/>
    </row>
    <row r="25" spans="1:10" s="18" customFormat="1" ht="19.5" customHeight="1" thickBot="1">
      <c r="A25" s="11"/>
      <c r="B25" s="12"/>
      <c r="C25" s="34" t="s">
        <v>18</v>
      </c>
      <c r="D25" s="14"/>
      <c r="E25" s="3">
        <v>0</v>
      </c>
      <c r="F25" s="31"/>
      <c r="G25" s="31"/>
      <c r="H25" s="32"/>
      <c r="I25" s="11"/>
      <c r="J25" s="11"/>
    </row>
    <row r="26" spans="1:10" s="18" customFormat="1" ht="24.75" customHeight="1" thickBot="1">
      <c r="A26" s="11"/>
      <c r="B26" s="12"/>
      <c r="C26" s="31"/>
      <c r="D26" s="31"/>
      <c r="E26" s="31"/>
      <c r="F26" s="31"/>
      <c r="G26" s="31"/>
      <c r="H26" s="32"/>
      <c r="I26" s="11"/>
      <c r="J26" s="11"/>
    </row>
    <row r="27" spans="1:10" s="18" customFormat="1" ht="19.5" customHeight="1" thickBot="1">
      <c r="A27" s="11"/>
      <c r="B27" s="12"/>
      <c r="C27" s="35" t="s">
        <v>19</v>
      </c>
      <c r="D27" s="36"/>
      <c r="E27" s="37" t="s">
        <v>20</v>
      </c>
      <c r="F27" s="37" t="s">
        <v>21</v>
      </c>
      <c r="G27" s="38" t="s">
        <v>22</v>
      </c>
      <c r="H27" s="39"/>
      <c r="I27" s="11"/>
      <c r="J27" s="11"/>
    </row>
    <row r="28" spans="1:10" s="18" customFormat="1" ht="4.5" customHeight="1" thickBot="1">
      <c r="A28" s="11"/>
      <c r="B28" s="12"/>
      <c r="C28" s="14"/>
      <c r="D28" s="14"/>
      <c r="E28" s="68"/>
      <c r="F28" s="68"/>
      <c r="G28" s="68"/>
      <c r="H28" s="39"/>
      <c r="I28" s="11"/>
      <c r="J28" s="11"/>
    </row>
    <row r="29" spans="1:10" s="18" customFormat="1" ht="19.5" customHeight="1">
      <c r="A29" s="11"/>
      <c r="B29" s="12"/>
      <c r="C29" s="30" t="s">
        <v>23</v>
      </c>
      <c r="D29" s="14"/>
      <c r="E29" s="42">
        <v>0</v>
      </c>
      <c r="F29" s="4">
        <v>17579</v>
      </c>
      <c r="G29" s="5">
        <v>0.336</v>
      </c>
      <c r="H29" s="39"/>
      <c r="I29" s="11"/>
      <c r="J29" s="11"/>
    </row>
    <row r="30" spans="1:10" s="18" customFormat="1" ht="19.5" customHeight="1">
      <c r="A30" s="11"/>
      <c r="B30" s="12"/>
      <c r="C30" s="33" t="s">
        <v>24</v>
      </c>
      <c r="D30" s="14"/>
      <c r="E30" s="105">
        <f>F29+1</f>
        <v>17580</v>
      </c>
      <c r="F30" s="4">
        <v>31589</v>
      </c>
      <c r="G30" s="5">
        <v>0.4185</v>
      </c>
      <c r="H30" s="39"/>
      <c r="I30" s="11"/>
      <c r="J30" s="11"/>
    </row>
    <row r="31" spans="1:10" s="18" customFormat="1" ht="19.5" customHeight="1">
      <c r="A31" s="11"/>
      <c r="B31" s="12"/>
      <c r="C31" s="33" t="s">
        <v>25</v>
      </c>
      <c r="D31" s="14"/>
      <c r="E31" s="105">
        <f>F30+1</f>
        <v>31590</v>
      </c>
      <c r="F31" s="4">
        <v>53860</v>
      </c>
      <c r="G31" s="5">
        <v>0.42</v>
      </c>
      <c r="H31" s="39"/>
      <c r="I31" s="11"/>
      <c r="J31" s="11"/>
    </row>
    <row r="32" spans="1:10" s="18" customFormat="1" ht="19.5" customHeight="1" thickBot="1">
      <c r="A32" s="11"/>
      <c r="B32" s="12"/>
      <c r="C32" s="34" t="s">
        <v>26</v>
      </c>
      <c r="D32" s="14"/>
      <c r="E32" s="105">
        <f>F31+1</f>
        <v>53861</v>
      </c>
      <c r="F32" s="40"/>
      <c r="G32" s="5">
        <v>0.52</v>
      </c>
      <c r="H32" s="39"/>
      <c r="I32" s="11"/>
      <c r="J32" s="11"/>
    </row>
    <row r="33" spans="1:10" s="18" customFormat="1" ht="24.75" customHeight="1" thickBot="1">
      <c r="A33" s="11"/>
      <c r="B33" s="12"/>
      <c r="C33" s="31"/>
      <c r="D33" s="31"/>
      <c r="E33" s="31"/>
      <c r="F33" s="31"/>
      <c r="G33" s="41"/>
      <c r="H33" s="32"/>
      <c r="I33" s="11"/>
      <c r="J33" s="11"/>
    </row>
    <row r="34" spans="1:10" s="18" customFormat="1" ht="19.5" customHeight="1" thickBot="1">
      <c r="A34" s="11"/>
      <c r="B34" s="12"/>
      <c r="C34" s="222" t="s">
        <v>27</v>
      </c>
      <c r="D34" s="223"/>
      <c r="E34" s="223"/>
      <c r="F34" s="223"/>
      <c r="G34" s="224"/>
      <c r="H34" s="63"/>
      <c r="I34" s="46"/>
      <c r="J34" s="46"/>
    </row>
    <row r="35" spans="1:10" s="18" customFormat="1" ht="4.5" customHeight="1" thickBot="1">
      <c r="A35" s="46"/>
      <c r="B35" s="47"/>
      <c r="C35" s="60"/>
      <c r="D35" s="60"/>
      <c r="E35" s="31"/>
      <c r="F35" s="31"/>
      <c r="G35" s="31"/>
      <c r="H35" s="32"/>
      <c r="I35" s="11"/>
      <c r="J35" s="11"/>
    </row>
    <row r="36" spans="1:10" s="18" customFormat="1" ht="19.5" customHeight="1" thickBot="1">
      <c r="A36" s="11"/>
      <c r="B36" s="12"/>
      <c r="C36" s="72" t="s">
        <v>86</v>
      </c>
      <c r="D36" s="31"/>
      <c r="E36" s="42">
        <v>0</v>
      </c>
      <c r="F36" s="31"/>
      <c r="G36" s="31"/>
      <c r="H36" s="32"/>
      <c r="I36" s="11"/>
      <c r="J36" s="11"/>
    </row>
    <row r="37" spans="1:10" s="18" customFormat="1" ht="9.75" customHeight="1" thickBot="1">
      <c r="A37" s="11"/>
      <c r="B37" s="69"/>
      <c r="C37" s="70"/>
      <c r="D37" s="70"/>
      <c r="E37" s="70"/>
      <c r="F37" s="70"/>
      <c r="G37" s="70"/>
      <c r="H37" s="71"/>
      <c r="I37" s="11"/>
      <c r="J37" s="11"/>
    </row>
    <row r="38" spans="1:10" ht="13.5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sheetProtection sheet="1" objects="1" scenarios="1" selectLockedCells="1"/>
  <mergeCells count="1">
    <mergeCell ref="C34:G34"/>
  </mergeCells>
  <hyperlinks>
    <hyperlink ref="F21" r:id="rId1" display="[www.belastingdienst.nl]"/>
  </hyperlinks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&amp;L&amp;P van &amp;N&amp;C&amp;F&amp;R&amp;D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V138"/>
  <sheetViews>
    <sheetView showGridLines="0" showRowColHeaders="0" tabSelected="1" zoomScaleSheetLayoutView="75" workbookViewId="0" topLeftCell="A1">
      <pane ySplit="13" topLeftCell="BM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3.7109375" style="221" customWidth="1"/>
    <col min="2" max="2" width="1.7109375" style="18" customWidth="1"/>
    <col min="3" max="3" width="8.7109375" style="18" customWidth="1"/>
    <col min="4" max="4" width="15.7109375" style="18" customWidth="1"/>
    <col min="5" max="5" width="30.7109375" style="18" customWidth="1"/>
    <col min="6" max="6" width="50.7109375" style="18" customWidth="1"/>
    <col min="7" max="7" width="1.7109375" style="18" customWidth="1"/>
    <col min="8" max="8" width="15.7109375" style="18" customWidth="1"/>
    <col min="9" max="9" width="1.7109375" style="18" customWidth="1"/>
    <col min="10" max="10" width="6.7109375" style="18" customWidth="1"/>
    <col min="11" max="11" width="15.7109375" style="18" customWidth="1"/>
    <col min="12" max="12" width="1.7109375" style="18" customWidth="1"/>
    <col min="13" max="13" width="15.7109375" style="18" customWidth="1"/>
    <col min="14" max="14" width="1.7109375" style="18" customWidth="1"/>
    <col min="15" max="15" width="9.140625" style="18" customWidth="1"/>
    <col min="16" max="18" width="12.7109375" style="147" hidden="1" customWidth="1"/>
    <col min="19" max="19" width="9.140625" style="18" hidden="1" customWidth="1"/>
    <col min="20" max="22" width="12.7109375" style="18" hidden="1" customWidth="1"/>
    <col min="23" max="16384" width="9.140625" style="18" customWidth="1"/>
  </cols>
  <sheetData>
    <row r="1" spans="2:15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6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48"/>
    </row>
    <row r="4" spans="2:16" ht="13.5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48"/>
    </row>
    <row r="5" spans="2:16" ht="9.75" customHeight="1" thickBot="1" thickTop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46"/>
      <c r="P5" s="148"/>
    </row>
    <row r="6" spans="2:16" ht="15" customHeight="1">
      <c r="B6" s="47"/>
      <c r="C6" s="225" t="s">
        <v>57</v>
      </c>
      <c r="D6" s="226"/>
      <c r="E6" s="226"/>
      <c r="F6" s="227"/>
      <c r="G6" s="8"/>
      <c r="H6" s="237">
        <f>SUM(H14:H135)</f>
        <v>0</v>
      </c>
      <c r="I6" s="155"/>
      <c r="J6" s="160">
        <f>P12</f>
        <v>0.19</v>
      </c>
      <c r="K6" s="162">
        <f>P136</f>
        <v>0</v>
      </c>
      <c r="L6" s="8"/>
      <c r="M6" s="237">
        <f>SUM(M14:M135)</f>
        <v>0</v>
      </c>
      <c r="N6" s="48"/>
      <c r="O6" s="46"/>
      <c r="P6" s="148"/>
    </row>
    <row r="7" spans="2:16" ht="15" customHeight="1" thickBot="1">
      <c r="B7" s="47"/>
      <c r="C7" s="228"/>
      <c r="D7" s="229"/>
      <c r="E7" s="229"/>
      <c r="F7" s="230"/>
      <c r="G7" s="8"/>
      <c r="H7" s="238"/>
      <c r="I7" s="155"/>
      <c r="J7" s="163">
        <f>Q12</f>
        <v>0.06</v>
      </c>
      <c r="K7" s="164">
        <f>Q136</f>
        <v>0</v>
      </c>
      <c r="L7" s="8"/>
      <c r="M7" s="238"/>
      <c r="N7" s="48"/>
      <c r="O7" s="46"/>
      <c r="P7" s="148"/>
    </row>
    <row r="8" spans="2:16" ht="9.75" customHeight="1" thickBot="1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46"/>
      <c r="P8" s="148"/>
    </row>
    <row r="9" spans="2:16" ht="9.75" customHeight="1" thickBot="1" thickTop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48"/>
    </row>
    <row r="10" spans="2:16" ht="9.75" customHeight="1" thickBot="1" thickTop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6"/>
      <c r="P10" s="148"/>
    </row>
    <row r="11" spans="2:22" ht="19.5" customHeight="1" thickBot="1">
      <c r="B11" s="47"/>
      <c r="C11" s="231" t="s">
        <v>55</v>
      </c>
      <c r="D11" s="233"/>
      <c r="E11" s="233"/>
      <c r="F11" s="232"/>
      <c r="G11" s="8"/>
      <c r="H11" s="121" t="s">
        <v>56</v>
      </c>
      <c r="I11" s="8"/>
      <c r="J11" s="231" t="s">
        <v>49</v>
      </c>
      <c r="K11" s="232"/>
      <c r="L11" s="114"/>
      <c r="M11" s="121" t="s">
        <v>56</v>
      </c>
      <c r="N11" s="48"/>
      <c r="O11" s="46"/>
      <c r="P11" s="234" t="s">
        <v>49</v>
      </c>
      <c r="Q11" s="235"/>
      <c r="R11" s="236"/>
      <c r="T11" s="234" t="s">
        <v>58</v>
      </c>
      <c r="U11" s="235"/>
      <c r="V11" s="236"/>
    </row>
    <row r="12" spans="2:22" ht="19.5" customHeight="1" thickBot="1">
      <c r="B12" s="47"/>
      <c r="C12" s="118" t="s">
        <v>53</v>
      </c>
      <c r="D12" s="120" t="s">
        <v>54</v>
      </c>
      <c r="E12" s="120" t="s">
        <v>71</v>
      </c>
      <c r="F12" s="119" t="s">
        <v>47</v>
      </c>
      <c r="G12" s="8"/>
      <c r="H12" s="117" t="s">
        <v>51</v>
      </c>
      <c r="I12" s="8"/>
      <c r="J12" s="118" t="s">
        <v>50</v>
      </c>
      <c r="K12" s="119" t="s">
        <v>48</v>
      </c>
      <c r="L12" s="8"/>
      <c r="M12" s="117" t="s">
        <v>52</v>
      </c>
      <c r="N12" s="48"/>
      <c r="O12" s="46"/>
      <c r="P12" s="149">
        <f>'BASIS GEGEVENS'!E23</f>
        <v>0.19</v>
      </c>
      <c r="Q12" s="149">
        <f>'BASIS GEGEVENS'!E24</f>
        <v>0.06</v>
      </c>
      <c r="R12" s="149">
        <f>'BASIS GEGEVENS'!E25</f>
        <v>0</v>
      </c>
      <c r="T12" s="149">
        <f>P12</f>
        <v>0.19</v>
      </c>
      <c r="U12" s="149">
        <f>Q12</f>
        <v>0.06</v>
      </c>
      <c r="V12" s="149">
        <f>R12</f>
        <v>0</v>
      </c>
    </row>
    <row r="13" spans="2:22" ht="4.5" customHeight="1" thickBot="1">
      <c r="B13" s="4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8"/>
      <c r="O13" s="46"/>
      <c r="T13" s="147"/>
      <c r="U13" s="147"/>
      <c r="V13" s="147"/>
    </row>
    <row r="14" spans="1:22" ht="19.5" customHeight="1">
      <c r="A14" s="221">
        <v>1</v>
      </c>
      <c r="B14" s="47"/>
      <c r="C14" s="130"/>
      <c r="D14" s="131"/>
      <c r="E14" s="132"/>
      <c r="F14" s="133"/>
      <c r="G14" s="8"/>
      <c r="H14" s="144"/>
      <c r="I14" s="8"/>
      <c r="J14" s="157"/>
      <c r="K14" s="123">
        <f>IF(H14="","",H14*J14)</f>
      </c>
      <c r="L14" s="20"/>
      <c r="M14" s="124">
        <f>IF(K14="","",H14+K14)</f>
      </c>
      <c r="N14" s="48"/>
      <c r="O14" s="46"/>
      <c r="P14" s="150">
        <f>IF(J14=$P$12,K14,0)</f>
        <v>0</v>
      </c>
      <c r="Q14" s="150">
        <f>IF(J14=$Q$12,K14,0)</f>
        <v>0</v>
      </c>
      <c r="R14" s="150">
        <f>IF(J14=$R$12,K14,0)</f>
      </c>
      <c r="T14" s="150">
        <f>IF(J14=$T$12,H14,0)</f>
        <v>0</v>
      </c>
      <c r="U14" s="150">
        <f>IF(J14=$U$12,H14,0)</f>
        <v>0</v>
      </c>
      <c r="V14" s="150">
        <f>IF(J14=$V$12,H14,0)</f>
        <v>0</v>
      </c>
    </row>
    <row r="15" spans="1:22" ht="19.5" customHeight="1">
      <c r="A15" s="221">
        <f>A14+1</f>
        <v>2</v>
      </c>
      <c r="B15" s="47"/>
      <c r="C15" s="134"/>
      <c r="D15" s="135"/>
      <c r="E15" s="136"/>
      <c r="F15" s="137"/>
      <c r="G15" s="115"/>
      <c r="H15" s="145"/>
      <c r="I15" s="115"/>
      <c r="J15" s="158"/>
      <c r="K15" s="125">
        <f>IF(H15="","",H15*J15)</f>
      </c>
      <c r="L15" s="126"/>
      <c r="M15" s="127">
        <f>IF(K15="","",H15+K15)</f>
      </c>
      <c r="N15" s="48"/>
      <c r="O15" s="46"/>
      <c r="P15" s="150">
        <f>IF(J15=$P$12,K15,0)</f>
        <v>0</v>
      </c>
      <c r="Q15" s="150">
        <f>IF(J15=$Q$12,K15,0)</f>
        <v>0</v>
      </c>
      <c r="R15" s="150">
        <f>IF(J15=$R$12,K15,0)</f>
      </c>
      <c r="T15" s="150">
        <f aca="true" t="shared" si="0" ref="T15:T78">IF(J15=$T$12,H15,0)</f>
        <v>0</v>
      </c>
      <c r="U15" s="150">
        <f aca="true" t="shared" si="1" ref="U15:U78">IF(J15=$U$12,H15,0)</f>
        <v>0</v>
      </c>
      <c r="V15" s="150">
        <f aca="true" t="shared" si="2" ref="V15:V78">IF(J15=$V$12,H15,0)</f>
        <v>0</v>
      </c>
    </row>
    <row r="16" spans="1:22" ht="19.5" customHeight="1">
      <c r="A16" s="221">
        <f>A15+1</f>
        <v>3</v>
      </c>
      <c r="B16" s="47"/>
      <c r="C16" s="134">
        <f aca="true" t="shared" si="3" ref="C16:C79">IF(D16="","",C15+1)</f>
      </c>
      <c r="D16" s="135"/>
      <c r="E16" s="136"/>
      <c r="F16" s="137"/>
      <c r="G16" s="115"/>
      <c r="H16" s="145"/>
      <c r="I16" s="115"/>
      <c r="J16" s="158"/>
      <c r="K16" s="125">
        <f aca="true" t="shared" si="4" ref="K16:K79">IF(H16="","",H16*J16)</f>
      </c>
      <c r="L16" s="126"/>
      <c r="M16" s="127">
        <f aca="true" t="shared" si="5" ref="M16:M79">IF(K16="","",H16+K16)</f>
      </c>
      <c r="N16" s="48"/>
      <c r="O16" s="46"/>
      <c r="P16" s="150">
        <f aca="true" t="shared" si="6" ref="P16:P79">IF(J16=$P$12,K16,0)</f>
        <v>0</v>
      </c>
      <c r="Q16" s="150">
        <f aca="true" t="shared" si="7" ref="Q16:Q79">IF(J16=$Q$12,K16,0)</f>
        <v>0</v>
      </c>
      <c r="R16" s="150">
        <f aca="true" t="shared" si="8" ref="R16:R79">IF(J16=$R$12,K16,0)</f>
      </c>
      <c r="T16" s="150">
        <f t="shared" si="0"/>
        <v>0</v>
      </c>
      <c r="U16" s="150">
        <f t="shared" si="1"/>
        <v>0</v>
      </c>
      <c r="V16" s="150">
        <f t="shared" si="2"/>
        <v>0</v>
      </c>
    </row>
    <row r="17" spans="1:22" ht="19.5" customHeight="1">
      <c r="A17" s="221">
        <f>A16+1</f>
        <v>4</v>
      </c>
      <c r="B17" s="47"/>
      <c r="C17" s="134">
        <f t="shared" si="3"/>
      </c>
      <c r="D17" s="135"/>
      <c r="E17" s="136"/>
      <c r="F17" s="137"/>
      <c r="G17" s="115"/>
      <c r="H17" s="145"/>
      <c r="I17" s="115"/>
      <c r="J17" s="158"/>
      <c r="K17" s="125">
        <f t="shared" si="4"/>
      </c>
      <c r="L17" s="126"/>
      <c r="M17" s="127">
        <f t="shared" si="5"/>
      </c>
      <c r="N17" s="48"/>
      <c r="O17" s="46"/>
      <c r="P17" s="150">
        <f t="shared" si="6"/>
        <v>0</v>
      </c>
      <c r="Q17" s="150">
        <f t="shared" si="7"/>
        <v>0</v>
      </c>
      <c r="R17" s="150">
        <f t="shared" si="8"/>
      </c>
      <c r="T17" s="150">
        <f t="shared" si="0"/>
        <v>0</v>
      </c>
      <c r="U17" s="150">
        <f t="shared" si="1"/>
        <v>0</v>
      </c>
      <c r="V17" s="150">
        <f t="shared" si="2"/>
        <v>0</v>
      </c>
    </row>
    <row r="18" spans="1:22" ht="19.5" customHeight="1">
      <c r="A18" s="221">
        <f>A17+1</f>
        <v>5</v>
      </c>
      <c r="B18" s="47"/>
      <c r="C18" s="134">
        <f t="shared" si="3"/>
      </c>
      <c r="D18" s="135"/>
      <c r="E18" s="136"/>
      <c r="F18" s="137"/>
      <c r="G18" s="115"/>
      <c r="H18" s="145"/>
      <c r="I18" s="115"/>
      <c r="J18" s="158"/>
      <c r="K18" s="125">
        <f t="shared" si="4"/>
      </c>
      <c r="L18" s="126"/>
      <c r="M18" s="127">
        <f t="shared" si="5"/>
      </c>
      <c r="N18" s="48"/>
      <c r="O18" s="46"/>
      <c r="P18" s="150">
        <f t="shared" si="6"/>
        <v>0</v>
      </c>
      <c r="Q18" s="150">
        <f t="shared" si="7"/>
        <v>0</v>
      </c>
      <c r="R18" s="150">
        <f t="shared" si="8"/>
      </c>
      <c r="T18" s="150">
        <f t="shared" si="0"/>
        <v>0</v>
      </c>
      <c r="U18" s="150">
        <f t="shared" si="1"/>
        <v>0</v>
      </c>
      <c r="V18" s="150">
        <f t="shared" si="2"/>
        <v>0</v>
      </c>
    </row>
    <row r="19" spans="1:22" ht="19.5" customHeight="1">
      <c r="A19" s="221">
        <f aca="true" t="shared" si="9" ref="A19:A82">A18+1</f>
        <v>6</v>
      </c>
      <c r="B19" s="47"/>
      <c r="C19" s="134">
        <f t="shared" si="3"/>
      </c>
      <c r="D19" s="135"/>
      <c r="E19" s="136"/>
      <c r="F19" s="137"/>
      <c r="G19" s="115"/>
      <c r="H19" s="145"/>
      <c r="I19" s="115"/>
      <c r="J19" s="158"/>
      <c r="K19" s="125">
        <f t="shared" si="4"/>
      </c>
      <c r="L19" s="126"/>
      <c r="M19" s="127">
        <f t="shared" si="5"/>
      </c>
      <c r="N19" s="48"/>
      <c r="O19" s="46"/>
      <c r="P19" s="150">
        <f t="shared" si="6"/>
        <v>0</v>
      </c>
      <c r="Q19" s="150">
        <f t="shared" si="7"/>
        <v>0</v>
      </c>
      <c r="R19" s="150">
        <f t="shared" si="8"/>
      </c>
      <c r="T19" s="150">
        <f t="shared" si="0"/>
        <v>0</v>
      </c>
      <c r="U19" s="150">
        <f t="shared" si="1"/>
        <v>0</v>
      </c>
      <c r="V19" s="150">
        <f t="shared" si="2"/>
        <v>0</v>
      </c>
    </row>
    <row r="20" spans="1:22" ht="19.5" customHeight="1">
      <c r="A20" s="221">
        <f t="shared" si="9"/>
        <v>7</v>
      </c>
      <c r="B20" s="47"/>
      <c r="C20" s="134">
        <f t="shared" si="3"/>
      </c>
      <c r="D20" s="135"/>
      <c r="E20" s="136"/>
      <c r="F20" s="137"/>
      <c r="G20" s="115"/>
      <c r="H20" s="145"/>
      <c r="I20" s="115"/>
      <c r="J20" s="158"/>
      <c r="K20" s="125">
        <f t="shared" si="4"/>
      </c>
      <c r="L20" s="126"/>
      <c r="M20" s="127">
        <f t="shared" si="5"/>
      </c>
      <c r="N20" s="48"/>
      <c r="O20" s="46"/>
      <c r="P20" s="150">
        <f t="shared" si="6"/>
        <v>0</v>
      </c>
      <c r="Q20" s="150">
        <f t="shared" si="7"/>
        <v>0</v>
      </c>
      <c r="R20" s="150">
        <f t="shared" si="8"/>
      </c>
      <c r="T20" s="150">
        <f t="shared" si="0"/>
        <v>0</v>
      </c>
      <c r="U20" s="150">
        <f t="shared" si="1"/>
        <v>0</v>
      </c>
      <c r="V20" s="150">
        <f t="shared" si="2"/>
        <v>0</v>
      </c>
    </row>
    <row r="21" spans="1:22" ht="19.5" customHeight="1">
      <c r="A21" s="221">
        <f t="shared" si="9"/>
        <v>8</v>
      </c>
      <c r="B21" s="47"/>
      <c r="C21" s="134">
        <f t="shared" si="3"/>
      </c>
      <c r="D21" s="135"/>
      <c r="E21" s="136"/>
      <c r="F21" s="137"/>
      <c r="G21" s="115"/>
      <c r="H21" s="145"/>
      <c r="I21" s="115"/>
      <c r="J21" s="158"/>
      <c r="K21" s="125">
        <f t="shared" si="4"/>
      </c>
      <c r="L21" s="126"/>
      <c r="M21" s="127">
        <f t="shared" si="5"/>
      </c>
      <c r="N21" s="48"/>
      <c r="O21" s="46"/>
      <c r="P21" s="150">
        <f t="shared" si="6"/>
        <v>0</v>
      </c>
      <c r="Q21" s="150">
        <f t="shared" si="7"/>
        <v>0</v>
      </c>
      <c r="R21" s="150">
        <f t="shared" si="8"/>
      </c>
      <c r="T21" s="150">
        <f t="shared" si="0"/>
        <v>0</v>
      </c>
      <c r="U21" s="150">
        <f t="shared" si="1"/>
        <v>0</v>
      </c>
      <c r="V21" s="150">
        <f t="shared" si="2"/>
        <v>0</v>
      </c>
    </row>
    <row r="22" spans="1:22" ht="19.5" customHeight="1">
      <c r="A22" s="221">
        <f t="shared" si="9"/>
        <v>9</v>
      </c>
      <c r="B22" s="47"/>
      <c r="C22" s="134">
        <f t="shared" si="3"/>
      </c>
      <c r="D22" s="135"/>
      <c r="E22" s="136"/>
      <c r="F22" s="137"/>
      <c r="G22" s="115"/>
      <c r="H22" s="145"/>
      <c r="I22" s="115"/>
      <c r="J22" s="158"/>
      <c r="K22" s="125">
        <f t="shared" si="4"/>
      </c>
      <c r="L22" s="126"/>
      <c r="M22" s="127">
        <f t="shared" si="5"/>
      </c>
      <c r="N22" s="48"/>
      <c r="O22" s="46"/>
      <c r="P22" s="150">
        <f t="shared" si="6"/>
        <v>0</v>
      </c>
      <c r="Q22" s="150">
        <f t="shared" si="7"/>
        <v>0</v>
      </c>
      <c r="R22" s="150">
        <f t="shared" si="8"/>
      </c>
      <c r="T22" s="150">
        <f t="shared" si="0"/>
        <v>0</v>
      </c>
      <c r="U22" s="150">
        <f t="shared" si="1"/>
        <v>0</v>
      </c>
      <c r="V22" s="150">
        <f t="shared" si="2"/>
        <v>0</v>
      </c>
    </row>
    <row r="23" spans="1:22" ht="19.5" customHeight="1">
      <c r="A23" s="221">
        <f t="shared" si="9"/>
        <v>10</v>
      </c>
      <c r="B23" s="47"/>
      <c r="C23" s="134">
        <f t="shared" si="3"/>
      </c>
      <c r="D23" s="135"/>
      <c r="E23" s="136"/>
      <c r="F23" s="137"/>
      <c r="G23" s="115"/>
      <c r="H23" s="145"/>
      <c r="I23" s="115"/>
      <c r="J23" s="158"/>
      <c r="K23" s="125">
        <f t="shared" si="4"/>
      </c>
      <c r="L23" s="126"/>
      <c r="M23" s="127">
        <f t="shared" si="5"/>
      </c>
      <c r="N23" s="48"/>
      <c r="O23" s="46"/>
      <c r="P23" s="150">
        <f t="shared" si="6"/>
        <v>0</v>
      </c>
      <c r="Q23" s="150">
        <f t="shared" si="7"/>
        <v>0</v>
      </c>
      <c r="R23" s="150">
        <f t="shared" si="8"/>
      </c>
      <c r="T23" s="150">
        <f t="shared" si="0"/>
        <v>0</v>
      </c>
      <c r="U23" s="150">
        <f t="shared" si="1"/>
        <v>0</v>
      </c>
      <c r="V23" s="150">
        <f t="shared" si="2"/>
        <v>0</v>
      </c>
    </row>
    <row r="24" spans="1:22" ht="19.5" customHeight="1">
      <c r="A24" s="221">
        <f t="shared" si="9"/>
        <v>11</v>
      </c>
      <c r="B24" s="47"/>
      <c r="C24" s="134">
        <f t="shared" si="3"/>
      </c>
      <c r="D24" s="135"/>
      <c r="E24" s="136"/>
      <c r="F24" s="137"/>
      <c r="G24" s="115"/>
      <c r="H24" s="145"/>
      <c r="I24" s="115"/>
      <c r="J24" s="158"/>
      <c r="K24" s="125">
        <f t="shared" si="4"/>
      </c>
      <c r="L24" s="126"/>
      <c r="M24" s="127">
        <f t="shared" si="5"/>
      </c>
      <c r="N24" s="48"/>
      <c r="O24" s="46"/>
      <c r="P24" s="150">
        <f t="shared" si="6"/>
        <v>0</v>
      </c>
      <c r="Q24" s="150">
        <f t="shared" si="7"/>
        <v>0</v>
      </c>
      <c r="R24" s="150">
        <f t="shared" si="8"/>
      </c>
      <c r="T24" s="150">
        <f t="shared" si="0"/>
        <v>0</v>
      </c>
      <c r="U24" s="150">
        <f t="shared" si="1"/>
        <v>0</v>
      </c>
      <c r="V24" s="150">
        <f t="shared" si="2"/>
        <v>0</v>
      </c>
    </row>
    <row r="25" spans="1:22" ht="19.5" customHeight="1">
      <c r="A25" s="221">
        <f t="shared" si="9"/>
        <v>12</v>
      </c>
      <c r="B25" s="47"/>
      <c r="C25" s="134">
        <f t="shared" si="3"/>
      </c>
      <c r="D25" s="135"/>
      <c r="E25" s="136"/>
      <c r="F25" s="137"/>
      <c r="G25" s="115"/>
      <c r="H25" s="145"/>
      <c r="I25" s="115"/>
      <c r="J25" s="158"/>
      <c r="K25" s="125">
        <f t="shared" si="4"/>
      </c>
      <c r="L25" s="126"/>
      <c r="M25" s="127">
        <f t="shared" si="5"/>
      </c>
      <c r="N25" s="48"/>
      <c r="O25" s="46"/>
      <c r="P25" s="150">
        <f t="shared" si="6"/>
        <v>0</v>
      </c>
      <c r="Q25" s="150">
        <f t="shared" si="7"/>
        <v>0</v>
      </c>
      <c r="R25" s="150">
        <f t="shared" si="8"/>
      </c>
      <c r="T25" s="150">
        <f t="shared" si="0"/>
        <v>0</v>
      </c>
      <c r="U25" s="150">
        <f t="shared" si="1"/>
        <v>0</v>
      </c>
      <c r="V25" s="150">
        <f t="shared" si="2"/>
        <v>0</v>
      </c>
    </row>
    <row r="26" spans="1:22" ht="19.5" customHeight="1">
      <c r="A26" s="221">
        <f t="shared" si="9"/>
        <v>13</v>
      </c>
      <c r="B26" s="47"/>
      <c r="C26" s="134">
        <f t="shared" si="3"/>
      </c>
      <c r="D26" s="135"/>
      <c r="E26" s="136"/>
      <c r="F26" s="137"/>
      <c r="G26" s="115"/>
      <c r="H26" s="145"/>
      <c r="I26" s="115"/>
      <c r="J26" s="158"/>
      <c r="K26" s="125">
        <f t="shared" si="4"/>
      </c>
      <c r="L26" s="126"/>
      <c r="M26" s="127">
        <f t="shared" si="5"/>
      </c>
      <c r="N26" s="48"/>
      <c r="O26" s="46"/>
      <c r="P26" s="150">
        <f t="shared" si="6"/>
        <v>0</v>
      </c>
      <c r="Q26" s="150">
        <f t="shared" si="7"/>
        <v>0</v>
      </c>
      <c r="R26" s="150">
        <f t="shared" si="8"/>
      </c>
      <c r="T26" s="150">
        <f t="shared" si="0"/>
        <v>0</v>
      </c>
      <c r="U26" s="150">
        <f t="shared" si="1"/>
        <v>0</v>
      </c>
      <c r="V26" s="150">
        <f t="shared" si="2"/>
        <v>0</v>
      </c>
    </row>
    <row r="27" spans="1:22" ht="19.5" customHeight="1">
      <c r="A27" s="221">
        <f t="shared" si="9"/>
        <v>14</v>
      </c>
      <c r="B27" s="47"/>
      <c r="C27" s="134">
        <f t="shared" si="3"/>
      </c>
      <c r="D27" s="135"/>
      <c r="E27" s="136"/>
      <c r="F27" s="137"/>
      <c r="G27" s="115"/>
      <c r="H27" s="145"/>
      <c r="I27" s="115"/>
      <c r="J27" s="158"/>
      <c r="K27" s="125">
        <f t="shared" si="4"/>
      </c>
      <c r="L27" s="126"/>
      <c r="M27" s="127">
        <f t="shared" si="5"/>
      </c>
      <c r="N27" s="48"/>
      <c r="O27" s="46"/>
      <c r="P27" s="150">
        <f t="shared" si="6"/>
        <v>0</v>
      </c>
      <c r="Q27" s="150">
        <f t="shared" si="7"/>
        <v>0</v>
      </c>
      <c r="R27" s="150">
        <f t="shared" si="8"/>
      </c>
      <c r="T27" s="150">
        <f t="shared" si="0"/>
        <v>0</v>
      </c>
      <c r="U27" s="150">
        <f t="shared" si="1"/>
        <v>0</v>
      </c>
      <c r="V27" s="150">
        <f t="shared" si="2"/>
        <v>0</v>
      </c>
    </row>
    <row r="28" spans="1:22" ht="19.5" customHeight="1">
      <c r="A28" s="221">
        <f t="shared" si="9"/>
        <v>15</v>
      </c>
      <c r="B28" s="47"/>
      <c r="C28" s="134">
        <f t="shared" si="3"/>
      </c>
      <c r="D28" s="135"/>
      <c r="E28" s="136"/>
      <c r="F28" s="137"/>
      <c r="G28" s="115"/>
      <c r="H28" s="145"/>
      <c r="I28" s="115"/>
      <c r="J28" s="158"/>
      <c r="K28" s="125">
        <f t="shared" si="4"/>
      </c>
      <c r="L28" s="126"/>
      <c r="M28" s="127">
        <f t="shared" si="5"/>
      </c>
      <c r="N28" s="48"/>
      <c r="O28" s="46"/>
      <c r="P28" s="150">
        <f t="shared" si="6"/>
        <v>0</v>
      </c>
      <c r="Q28" s="150">
        <f t="shared" si="7"/>
        <v>0</v>
      </c>
      <c r="R28" s="150">
        <f t="shared" si="8"/>
      </c>
      <c r="T28" s="150">
        <f t="shared" si="0"/>
        <v>0</v>
      </c>
      <c r="U28" s="150">
        <f t="shared" si="1"/>
        <v>0</v>
      </c>
      <c r="V28" s="150">
        <f t="shared" si="2"/>
        <v>0</v>
      </c>
    </row>
    <row r="29" spans="1:22" ht="19.5" customHeight="1">
      <c r="A29" s="221">
        <f t="shared" si="9"/>
        <v>16</v>
      </c>
      <c r="B29" s="47"/>
      <c r="C29" s="134">
        <f t="shared" si="3"/>
      </c>
      <c r="D29" s="135"/>
      <c r="E29" s="136"/>
      <c r="F29" s="137"/>
      <c r="G29" s="115"/>
      <c r="H29" s="145"/>
      <c r="I29" s="115"/>
      <c r="J29" s="158"/>
      <c r="K29" s="125">
        <f t="shared" si="4"/>
      </c>
      <c r="L29" s="126"/>
      <c r="M29" s="127">
        <f t="shared" si="5"/>
      </c>
      <c r="N29" s="48"/>
      <c r="O29" s="46"/>
      <c r="P29" s="150">
        <f t="shared" si="6"/>
        <v>0</v>
      </c>
      <c r="Q29" s="150">
        <f t="shared" si="7"/>
        <v>0</v>
      </c>
      <c r="R29" s="150">
        <f t="shared" si="8"/>
      </c>
      <c r="T29" s="150">
        <f t="shared" si="0"/>
        <v>0</v>
      </c>
      <c r="U29" s="150">
        <f t="shared" si="1"/>
        <v>0</v>
      </c>
      <c r="V29" s="150">
        <f t="shared" si="2"/>
        <v>0</v>
      </c>
    </row>
    <row r="30" spans="1:22" ht="19.5" customHeight="1">
      <c r="A30" s="221">
        <f t="shared" si="9"/>
        <v>17</v>
      </c>
      <c r="B30" s="47"/>
      <c r="C30" s="134">
        <f t="shared" si="3"/>
      </c>
      <c r="D30" s="135"/>
      <c r="E30" s="136"/>
      <c r="F30" s="137"/>
      <c r="G30" s="115"/>
      <c r="H30" s="145"/>
      <c r="I30" s="115"/>
      <c r="J30" s="158"/>
      <c r="K30" s="125">
        <f t="shared" si="4"/>
      </c>
      <c r="L30" s="126"/>
      <c r="M30" s="127">
        <f t="shared" si="5"/>
      </c>
      <c r="N30" s="48"/>
      <c r="O30" s="46"/>
      <c r="P30" s="150">
        <f t="shared" si="6"/>
        <v>0</v>
      </c>
      <c r="Q30" s="150">
        <f t="shared" si="7"/>
        <v>0</v>
      </c>
      <c r="R30" s="150">
        <f t="shared" si="8"/>
      </c>
      <c r="T30" s="150">
        <f t="shared" si="0"/>
        <v>0</v>
      </c>
      <c r="U30" s="150">
        <f t="shared" si="1"/>
        <v>0</v>
      </c>
      <c r="V30" s="150">
        <f t="shared" si="2"/>
        <v>0</v>
      </c>
    </row>
    <row r="31" spans="1:22" ht="19.5" customHeight="1">
      <c r="A31" s="221">
        <f t="shared" si="9"/>
        <v>18</v>
      </c>
      <c r="B31" s="47"/>
      <c r="C31" s="134">
        <f t="shared" si="3"/>
      </c>
      <c r="D31" s="135"/>
      <c r="E31" s="136"/>
      <c r="F31" s="137"/>
      <c r="G31" s="115"/>
      <c r="H31" s="145"/>
      <c r="I31" s="115"/>
      <c r="J31" s="158"/>
      <c r="K31" s="125">
        <f t="shared" si="4"/>
      </c>
      <c r="L31" s="126"/>
      <c r="M31" s="127">
        <f t="shared" si="5"/>
      </c>
      <c r="N31" s="48"/>
      <c r="O31" s="46"/>
      <c r="P31" s="150">
        <f t="shared" si="6"/>
        <v>0</v>
      </c>
      <c r="Q31" s="150">
        <f t="shared" si="7"/>
        <v>0</v>
      </c>
      <c r="R31" s="150">
        <f t="shared" si="8"/>
      </c>
      <c r="T31" s="150">
        <f t="shared" si="0"/>
        <v>0</v>
      </c>
      <c r="U31" s="150">
        <f t="shared" si="1"/>
        <v>0</v>
      </c>
      <c r="V31" s="150">
        <f t="shared" si="2"/>
        <v>0</v>
      </c>
    </row>
    <row r="32" spans="1:22" ht="19.5" customHeight="1">
      <c r="A32" s="221">
        <f t="shared" si="9"/>
        <v>19</v>
      </c>
      <c r="B32" s="47"/>
      <c r="C32" s="134">
        <f t="shared" si="3"/>
      </c>
      <c r="D32" s="135"/>
      <c r="E32" s="136"/>
      <c r="F32" s="137"/>
      <c r="G32" s="115"/>
      <c r="H32" s="145"/>
      <c r="I32" s="115"/>
      <c r="J32" s="158"/>
      <c r="K32" s="125">
        <f t="shared" si="4"/>
      </c>
      <c r="L32" s="126"/>
      <c r="M32" s="127">
        <f t="shared" si="5"/>
      </c>
      <c r="N32" s="48"/>
      <c r="O32" s="46"/>
      <c r="P32" s="150">
        <f t="shared" si="6"/>
        <v>0</v>
      </c>
      <c r="Q32" s="150">
        <f t="shared" si="7"/>
        <v>0</v>
      </c>
      <c r="R32" s="150">
        <f t="shared" si="8"/>
      </c>
      <c r="T32" s="150">
        <f t="shared" si="0"/>
        <v>0</v>
      </c>
      <c r="U32" s="150">
        <f t="shared" si="1"/>
        <v>0</v>
      </c>
      <c r="V32" s="150">
        <f t="shared" si="2"/>
        <v>0</v>
      </c>
    </row>
    <row r="33" spans="1:22" ht="19.5" customHeight="1">
      <c r="A33" s="221">
        <f t="shared" si="9"/>
        <v>20</v>
      </c>
      <c r="B33" s="47"/>
      <c r="C33" s="134">
        <f t="shared" si="3"/>
      </c>
      <c r="D33" s="135"/>
      <c r="E33" s="136"/>
      <c r="F33" s="137"/>
      <c r="G33" s="115"/>
      <c r="H33" s="145"/>
      <c r="I33" s="115"/>
      <c r="J33" s="158"/>
      <c r="K33" s="125">
        <f t="shared" si="4"/>
      </c>
      <c r="L33" s="126"/>
      <c r="M33" s="127">
        <f t="shared" si="5"/>
      </c>
      <c r="N33" s="48"/>
      <c r="O33" s="46"/>
      <c r="P33" s="150">
        <f t="shared" si="6"/>
        <v>0</v>
      </c>
      <c r="Q33" s="150">
        <f t="shared" si="7"/>
        <v>0</v>
      </c>
      <c r="R33" s="150">
        <f t="shared" si="8"/>
      </c>
      <c r="T33" s="150">
        <f t="shared" si="0"/>
        <v>0</v>
      </c>
      <c r="U33" s="150">
        <f t="shared" si="1"/>
        <v>0</v>
      </c>
      <c r="V33" s="150">
        <f t="shared" si="2"/>
        <v>0</v>
      </c>
    </row>
    <row r="34" spans="1:22" ht="19.5" customHeight="1">
      <c r="A34" s="221">
        <f t="shared" si="9"/>
        <v>21</v>
      </c>
      <c r="B34" s="47"/>
      <c r="C34" s="134">
        <f t="shared" si="3"/>
      </c>
      <c r="D34" s="135"/>
      <c r="E34" s="136"/>
      <c r="F34" s="137"/>
      <c r="G34" s="115"/>
      <c r="H34" s="145"/>
      <c r="I34" s="115"/>
      <c r="J34" s="158"/>
      <c r="K34" s="125">
        <f t="shared" si="4"/>
      </c>
      <c r="L34" s="126"/>
      <c r="M34" s="127">
        <f t="shared" si="5"/>
      </c>
      <c r="N34" s="48"/>
      <c r="O34" s="46"/>
      <c r="P34" s="150">
        <f t="shared" si="6"/>
        <v>0</v>
      </c>
      <c r="Q34" s="150">
        <f t="shared" si="7"/>
        <v>0</v>
      </c>
      <c r="R34" s="150">
        <f t="shared" si="8"/>
      </c>
      <c r="T34" s="150">
        <f t="shared" si="0"/>
        <v>0</v>
      </c>
      <c r="U34" s="150">
        <f t="shared" si="1"/>
        <v>0</v>
      </c>
      <c r="V34" s="150">
        <f t="shared" si="2"/>
        <v>0</v>
      </c>
    </row>
    <row r="35" spans="1:22" ht="19.5" customHeight="1">
      <c r="A35" s="221">
        <f t="shared" si="9"/>
        <v>22</v>
      </c>
      <c r="B35" s="47"/>
      <c r="C35" s="134">
        <f t="shared" si="3"/>
      </c>
      <c r="D35" s="135"/>
      <c r="E35" s="136"/>
      <c r="F35" s="137"/>
      <c r="G35" s="115"/>
      <c r="H35" s="145"/>
      <c r="I35" s="115"/>
      <c r="J35" s="158"/>
      <c r="K35" s="125">
        <f t="shared" si="4"/>
      </c>
      <c r="L35" s="126"/>
      <c r="M35" s="127">
        <f t="shared" si="5"/>
      </c>
      <c r="N35" s="48"/>
      <c r="O35" s="46"/>
      <c r="P35" s="150">
        <f t="shared" si="6"/>
        <v>0</v>
      </c>
      <c r="Q35" s="150">
        <f t="shared" si="7"/>
        <v>0</v>
      </c>
      <c r="R35" s="150">
        <f t="shared" si="8"/>
      </c>
      <c r="T35" s="150">
        <f t="shared" si="0"/>
        <v>0</v>
      </c>
      <c r="U35" s="150">
        <f t="shared" si="1"/>
        <v>0</v>
      </c>
      <c r="V35" s="150">
        <f t="shared" si="2"/>
        <v>0</v>
      </c>
    </row>
    <row r="36" spans="1:22" ht="19.5" customHeight="1">
      <c r="A36" s="221">
        <f t="shared" si="9"/>
        <v>23</v>
      </c>
      <c r="B36" s="47"/>
      <c r="C36" s="134">
        <f t="shared" si="3"/>
      </c>
      <c r="D36" s="135"/>
      <c r="E36" s="136"/>
      <c r="F36" s="137"/>
      <c r="G36" s="115"/>
      <c r="H36" s="145"/>
      <c r="I36" s="115"/>
      <c r="J36" s="158"/>
      <c r="K36" s="125">
        <f t="shared" si="4"/>
      </c>
      <c r="L36" s="126"/>
      <c r="M36" s="127">
        <f t="shared" si="5"/>
      </c>
      <c r="N36" s="48"/>
      <c r="O36" s="46"/>
      <c r="P36" s="150">
        <f t="shared" si="6"/>
        <v>0</v>
      </c>
      <c r="Q36" s="150">
        <f t="shared" si="7"/>
        <v>0</v>
      </c>
      <c r="R36" s="150">
        <f t="shared" si="8"/>
      </c>
      <c r="T36" s="150">
        <f t="shared" si="0"/>
        <v>0</v>
      </c>
      <c r="U36" s="150">
        <f t="shared" si="1"/>
        <v>0</v>
      </c>
      <c r="V36" s="150">
        <f t="shared" si="2"/>
        <v>0</v>
      </c>
    </row>
    <row r="37" spans="1:22" ht="19.5" customHeight="1">
      <c r="A37" s="221">
        <f t="shared" si="9"/>
        <v>24</v>
      </c>
      <c r="B37" s="47"/>
      <c r="C37" s="134">
        <f t="shared" si="3"/>
      </c>
      <c r="D37" s="135"/>
      <c r="E37" s="136"/>
      <c r="F37" s="137"/>
      <c r="G37" s="115"/>
      <c r="H37" s="145"/>
      <c r="I37" s="115"/>
      <c r="J37" s="158"/>
      <c r="K37" s="125">
        <f t="shared" si="4"/>
      </c>
      <c r="L37" s="126"/>
      <c r="M37" s="127">
        <f t="shared" si="5"/>
      </c>
      <c r="N37" s="48"/>
      <c r="O37" s="46"/>
      <c r="P37" s="150">
        <f t="shared" si="6"/>
        <v>0</v>
      </c>
      <c r="Q37" s="150">
        <f t="shared" si="7"/>
        <v>0</v>
      </c>
      <c r="R37" s="150">
        <f t="shared" si="8"/>
      </c>
      <c r="T37" s="150">
        <f t="shared" si="0"/>
        <v>0</v>
      </c>
      <c r="U37" s="150">
        <f t="shared" si="1"/>
        <v>0</v>
      </c>
      <c r="V37" s="150">
        <f t="shared" si="2"/>
        <v>0</v>
      </c>
    </row>
    <row r="38" spans="1:22" ht="19.5" customHeight="1">
      <c r="A38" s="221">
        <f t="shared" si="9"/>
        <v>25</v>
      </c>
      <c r="B38" s="47"/>
      <c r="C38" s="134">
        <f t="shared" si="3"/>
      </c>
      <c r="D38" s="135"/>
      <c r="E38" s="136"/>
      <c r="F38" s="137"/>
      <c r="G38" s="115"/>
      <c r="H38" s="145"/>
      <c r="I38" s="115"/>
      <c r="J38" s="158"/>
      <c r="K38" s="125">
        <f t="shared" si="4"/>
      </c>
      <c r="L38" s="126"/>
      <c r="M38" s="127">
        <f t="shared" si="5"/>
      </c>
      <c r="N38" s="48"/>
      <c r="O38" s="46"/>
      <c r="P38" s="150">
        <f t="shared" si="6"/>
        <v>0</v>
      </c>
      <c r="Q38" s="150">
        <f t="shared" si="7"/>
        <v>0</v>
      </c>
      <c r="R38" s="150">
        <f t="shared" si="8"/>
      </c>
      <c r="T38" s="150">
        <f t="shared" si="0"/>
        <v>0</v>
      </c>
      <c r="U38" s="150">
        <f t="shared" si="1"/>
        <v>0</v>
      </c>
      <c r="V38" s="150">
        <f t="shared" si="2"/>
        <v>0</v>
      </c>
    </row>
    <row r="39" spans="1:22" ht="19.5" customHeight="1">
      <c r="A39" s="221">
        <f t="shared" si="9"/>
        <v>26</v>
      </c>
      <c r="B39" s="47"/>
      <c r="C39" s="134">
        <f t="shared" si="3"/>
      </c>
      <c r="D39" s="135"/>
      <c r="E39" s="136"/>
      <c r="F39" s="137"/>
      <c r="G39" s="115"/>
      <c r="H39" s="145"/>
      <c r="I39" s="115"/>
      <c r="J39" s="158"/>
      <c r="K39" s="125">
        <f t="shared" si="4"/>
      </c>
      <c r="L39" s="126"/>
      <c r="M39" s="127">
        <f t="shared" si="5"/>
      </c>
      <c r="N39" s="48"/>
      <c r="O39" s="46"/>
      <c r="P39" s="150">
        <f t="shared" si="6"/>
        <v>0</v>
      </c>
      <c r="Q39" s="150">
        <f t="shared" si="7"/>
        <v>0</v>
      </c>
      <c r="R39" s="150">
        <f t="shared" si="8"/>
      </c>
      <c r="T39" s="150">
        <f t="shared" si="0"/>
        <v>0</v>
      </c>
      <c r="U39" s="150">
        <f t="shared" si="1"/>
        <v>0</v>
      </c>
      <c r="V39" s="150">
        <f t="shared" si="2"/>
        <v>0</v>
      </c>
    </row>
    <row r="40" spans="1:22" ht="19.5" customHeight="1">
      <c r="A40" s="221">
        <f t="shared" si="9"/>
        <v>27</v>
      </c>
      <c r="B40" s="47"/>
      <c r="C40" s="134">
        <f t="shared" si="3"/>
      </c>
      <c r="D40" s="135"/>
      <c r="E40" s="136"/>
      <c r="F40" s="137"/>
      <c r="G40" s="115"/>
      <c r="H40" s="145"/>
      <c r="I40" s="115"/>
      <c r="J40" s="158"/>
      <c r="K40" s="125">
        <f t="shared" si="4"/>
      </c>
      <c r="L40" s="126"/>
      <c r="M40" s="127">
        <f t="shared" si="5"/>
      </c>
      <c r="N40" s="48"/>
      <c r="O40" s="46"/>
      <c r="P40" s="150">
        <f t="shared" si="6"/>
        <v>0</v>
      </c>
      <c r="Q40" s="150">
        <f t="shared" si="7"/>
        <v>0</v>
      </c>
      <c r="R40" s="150">
        <f t="shared" si="8"/>
      </c>
      <c r="T40" s="150">
        <f t="shared" si="0"/>
        <v>0</v>
      </c>
      <c r="U40" s="150">
        <f t="shared" si="1"/>
        <v>0</v>
      </c>
      <c r="V40" s="150">
        <f t="shared" si="2"/>
        <v>0</v>
      </c>
    </row>
    <row r="41" spans="1:22" ht="19.5" customHeight="1">
      <c r="A41" s="221">
        <f t="shared" si="9"/>
        <v>28</v>
      </c>
      <c r="B41" s="47"/>
      <c r="C41" s="134">
        <f t="shared" si="3"/>
      </c>
      <c r="D41" s="135"/>
      <c r="E41" s="136"/>
      <c r="F41" s="137"/>
      <c r="G41" s="115"/>
      <c r="H41" s="145"/>
      <c r="I41" s="115"/>
      <c r="J41" s="158"/>
      <c r="K41" s="125">
        <f t="shared" si="4"/>
      </c>
      <c r="L41" s="126"/>
      <c r="M41" s="127">
        <f t="shared" si="5"/>
      </c>
      <c r="N41" s="48"/>
      <c r="O41" s="46"/>
      <c r="P41" s="150">
        <f t="shared" si="6"/>
        <v>0</v>
      </c>
      <c r="Q41" s="150">
        <f t="shared" si="7"/>
        <v>0</v>
      </c>
      <c r="R41" s="150">
        <f t="shared" si="8"/>
      </c>
      <c r="T41" s="150">
        <f t="shared" si="0"/>
        <v>0</v>
      </c>
      <c r="U41" s="150">
        <f t="shared" si="1"/>
        <v>0</v>
      </c>
      <c r="V41" s="150">
        <f t="shared" si="2"/>
        <v>0</v>
      </c>
    </row>
    <row r="42" spans="1:22" ht="19.5" customHeight="1">
      <c r="A42" s="221">
        <f t="shared" si="9"/>
        <v>29</v>
      </c>
      <c r="B42" s="47"/>
      <c r="C42" s="134">
        <f t="shared" si="3"/>
      </c>
      <c r="D42" s="135"/>
      <c r="E42" s="136"/>
      <c r="F42" s="137"/>
      <c r="G42" s="115"/>
      <c r="H42" s="145"/>
      <c r="I42" s="115"/>
      <c r="J42" s="158"/>
      <c r="K42" s="125">
        <f t="shared" si="4"/>
      </c>
      <c r="L42" s="126"/>
      <c r="M42" s="127">
        <f t="shared" si="5"/>
      </c>
      <c r="N42" s="48"/>
      <c r="O42" s="46"/>
      <c r="P42" s="150">
        <f t="shared" si="6"/>
        <v>0</v>
      </c>
      <c r="Q42" s="150">
        <f t="shared" si="7"/>
        <v>0</v>
      </c>
      <c r="R42" s="150">
        <f t="shared" si="8"/>
      </c>
      <c r="T42" s="150">
        <f t="shared" si="0"/>
        <v>0</v>
      </c>
      <c r="U42" s="150">
        <f t="shared" si="1"/>
        <v>0</v>
      </c>
      <c r="V42" s="150">
        <f t="shared" si="2"/>
        <v>0</v>
      </c>
    </row>
    <row r="43" spans="1:22" ht="19.5" customHeight="1">
      <c r="A43" s="221">
        <f t="shared" si="9"/>
        <v>30</v>
      </c>
      <c r="B43" s="47"/>
      <c r="C43" s="134">
        <f t="shared" si="3"/>
      </c>
      <c r="D43" s="135"/>
      <c r="E43" s="136"/>
      <c r="F43" s="137"/>
      <c r="G43" s="115"/>
      <c r="H43" s="145"/>
      <c r="I43" s="115"/>
      <c r="J43" s="158"/>
      <c r="K43" s="125">
        <f t="shared" si="4"/>
      </c>
      <c r="L43" s="126"/>
      <c r="M43" s="127">
        <f t="shared" si="5"/>
      </c>
      <c r="N43" s="48"/>
      <c r="O43" s="46"/>
      <c r="P43" s="150">
        <f t="shared" si="6"/>
        <v>0</v>
      </c>
      <c r="Q43" s="150">
        <f t="shared" si="7"/>
        <v>0</v>
      </c>
      <c r="R43" s="150">
        <f t="shared" si="8"/>
      </c>
      <c r="T43" s="150">
        <f t="shared" si="0"/>
        <v>0</v>
      </c>
      <c r="U43" s="150">
        <f t="shared" si="1"/>
        <v>0</v>
      </c>
      <c r="V43" s="150">
        <f t="shared" si="2"/>
        <v>0</v>
      </c>
    </row>
    <row r="44" spans="1:22" ht="19.5" customHeight="1">
      <c r="A44" s="221">
        <f t="shared" si="9"/>
        <v>31</v>
      </c>
      <c r="B44" s="47"/>
      <c r="C44" s="134">
        <f t="shared" si="3"/>
      </c>
      <c r="D44" s="135"/>
      <c r="E44" s="136"/>
      <c r="F44" s="137"/>
      <c r="G44" s="115"/>
      <c r="H44" s="145"/>
      <c r="I44" s="115"/>
      <c r="J44" s="158"/>
      <c r="K44" s="125">
        <f t="shared" si="4"/>
      </c>
      <c r="L44" s="126"/>
      <c r="M44" s="127">
        <f t="shared" si="5"/>
      </c>
      <c r="N44" s="48"/>
      <c r="O44" s="46"/>
      <c r="P44" s="150">
        <f t="shared" si="6"/>
        <v>0</v>
      </c>
      <c r="Q44" s="150">
        <f t="shared" si="7"/>
        <v>0</v>
      </c>
      <c r="R44" s="150">
        <f t="shared" si="8"/>
      </c>
      <c r="T44" s="150">
        <f t="shared" si="0"/>
        <v>0</v>
      </c>
      <c r="U44" s="150">
        <f t="shared" si="1"/>
        <v>0</v>
      </c>
      <c r="V44" s="150">
        <f t="shared" si="2"/>
        <v>0</v>
      </c>
    </row>
    <row r="45" spans="1:22" ht="19.5" customHeight="1">
      <c r="A45" s="221">
        <f t="shared" si="9"/>
        <v>32</v>
      </c>
      <c r="B45" s="47"/>
      <c r="C45" s="134">
        <f t="shared" si="3"/>
      </c>
      <c r="D45" s="135"/>
      <c r="E45" s="136"/>
      <c r="F45" s="137"/>
      <c r="G45" s="115"/>
      <c r="H45" s="145"/>
      <c r="I45" s="115"/>
      <c r="J45" s="158"/>
      <c r="K45" s="125">
        <f t="shared" si="4"/>
      </c>
      <c r="L45" s="126"/>
      <c r="M45" s="127">
        <f t="shared" si="5"/>
      </c>
      <c r="N45" s="48"/>
      <c r="O45" s="46"/>
      <c r="P45" s="150">
        <f t="shared" si="6"/>
        <v>0</v>
      </c>
      <c r="Q45" s="150">
        <f t="shared" si="7"/>
        <v>0</v>
      </c>
      <c r="R45" s="150">
        <f t="shared" si="8"/>
      </c>
      <c r="T45" s="150">
        <f t="shared" si="0"/>
        <v>0</v>
      </c>
      <c r="U45" s="150">
        <f t="shared" si="1"/>
        <v>0</v>
      </c>
      <c r="V45" s="150">
        <f t="shared" si="2"/>
        <v>0</v>
      </c>
    </row>
    <row r="46" spans="1:22" ht="19.5" customHeight="1">
      <c r="A46" s="221">
        <f t="shared" si="9"/>
        <v>33</v>
      </c>
      <c r="B46" s="47"/>
      <c r="C46" s="134">
        <f t="shared" si="3"/>
      </c>
      <c r="D46" s="135"/>
      <c r="E46" s="136"/>
      <c r="F46" s="137"/>
      <c r="G46" s="115"/>
      <c r="H46" s="145"/>
      <c r="I46" s="115"/>
      <c r="J46" s="158"/>
      <c r="K46" s="125">
        <f t="shared" si="4"/>
      </c>
      <c r="L46" s="126"/>
      <c r="M46" s="127">
        <f t="shared" si="5"/>
      </c>
      <c r="N46" s="48"/>
      <c r="O46" s="46"/>
      <c r="P46" s="150">
        <f t="shared" si="6"/>
        <v>0</v>
      </c>
      <c r="Q46" s="150">
        <f t="shared" si="7"/>
        <v>0</v>
      </c>
      <c r="R46" s="150">
        <f t="shared" si="8"/>
      </c>
      <c r="T46" s="150">
        <f t="shared" si="0"/>
        <v>0</v>
      </c>
      <c r="U46" s="150">
        <f t="shared" si="1"/>
        <v>0</v>
      </c>
      <c r="V46" s="150">
        <f t="shared" si="2"/>
        <v>0</v>
      </c>
    </row>
    <row r="47" spans="1:22" ht="19.5" customHeight="1">
      <c r="A47" s="221">
        <f t="shared" si="9"/>
        <v>34</v>
      </c>
      <c r="B47" s="47"/>
      <c r="C47" s="134">
        <f t="shared" si="3"/>
      </c>
      <c r="D47" s="135"/>
      <c r="E47" s="136"/>
      <c r="F47" s="137"/>
      <c r="G47" s="115"/>
      <c r="H47" s="145"/>
      <c r="I47" s="115"/>
      <c r="J47" s="158"/>
      <c r="K47" s="125">
        <f t="shared" si="4"/>
      </c>
      <c r="L47" s="126"/>
      <c r="M47" s="127">
        <f t="shared" si="5"/>
      </c>
      <c r="N47" s="48"/>
      <c r="O47" s="46"/>
      <c r="P47" s="150">
        <f t="shared" si="6"/>
        <v>0</v>
      </c>
      <c r="Q47" s="150">
        <f t="shared" si="7"/>
        <v>0</v>
      </c>
      <c r="R47" s="150">
        <f t="shared" si="8"/>
      </c>
      <c r="T47" s="150">
        <f t="shared" si="0"/>
        <v>0</v>
      </c>
      <c r="U47" s="150">
        <f t="shared" si="1"/>
        <v>0</v>
      </c>
      <c r="V47" s="150">
        <f t="shared" si="2"/>
        <v>0</v>
      </c>
    </row>
    <row r="48" spans="1:22" ht="19.5" customHeight="1">
      <c r="A48" s="221">
        <f t="shared" si="9"/>
        <v>35</v>
      </c>
      <c r="B48" s="47"/>
      <c r="C48" s="134">
        <f t="shared" si="3"/>
      </c>
      <c r="D48" s="135"/>
      <c r="E48" s="136"/>
      <c r="F48" s="137"/>
      <c r="G48" s="115"/>
      <c r="H48" s="145"/>
      <c r="I48" s="115"/>
      <c r="J48" s="158"/>
      <c r="K48" s="125">
        <f t="shared" si="4"/>
      </c>
      <c r="L48" s="126"/>
      <c r="M48" s="127">
        <f t="shared" si="5"/>
      </c>
      <c r="N48" s="48"/>
      <c r="O48" s="46"/>
      <c r="P48" s="150">
        <f t="shared" si="6"/>
        <v>0</v>
      </c>
      <c r="Q48" s="150">
        <f t="shared" si="7"/>
        <v>0</v>
      </c>
      <c r="R48" s="150">
        <f t="shared" si="8"/>
      </c>
      <c r="T48" s="150">
        <f t="shared" si="0"/>
        <v>0</v>
      </c>
      <c r="U48" s="150">
        <f t="shared" si="1"/>
        <v>0</v>
      </c>
      <c r="V48" s="150">
        <f t="shared" si="2"/>
        <v>0</v>
      </c>
    </row>
    <row r="49" spans="1:22" ht="19.5" customHeight="1">
      <c r="A49" s="221">
        <f t="shared" si="9"/>
        <v>36</v>
      </c>
      <c r="B49" s="47"/>
      <c r="C49" s="134">
        <f t="shared" si="3"/>
      </c>
      <c r="D49" s="135"/>
      <c r="E49" s="136"/>
      <c r="F49" s="137"/>
      <c r="G49" s="115"/>
      <c r="H49" s="145"/>
      <c r="I49" s="115"/>
      <c r="J49" s="158"/>
      <c r="K49" s="125">
        <f t="shared" si="4"/>
      </c>
      <c r="L49" s="126"/>
      <c r="M49" s="127">
        <f t="shared" si="5"/>
      </c>
      <c r="N49" s="48"/>
      <c r="O49" s="46"/>
      <c r="P49" s="150">
        <f t="shared" si="6"/>
        <v>0</v>
      </c>
      <c r="Q49" s="150">
        <f t="shared" si="7"/>
        <v>0</v>
      </c>
      <c r="R49" s="150">
        <f t="shared" si="8"/>
      </c>
      <c r="T49" s="150">
        <f t="shared" si="0"/>
        <v>0</v>
      </c>
      <c r="U49" s="150">
        <f t="shared" si="1"/>
        <v>0</v>
      </c>
      <c r="V49" s="150">
        <f t="shared" si="2"/>
        <v>0</v>
      </c>
    </row>
    <row r="50" spans="1:22" ht="19.5" customHeight="1">
      <c r="A50" s="221">
        <f t="shared" si="9"/>
        <v>37</v>
      </c>
      <c r="B50" s="47"/>
      <c r="C50" s="134">
        <f t="shared" si="3"/>
      </c>
      <c r="D50" s="135"/>
      <c r="E50" s="136"/>
      <c r="F50" s="137"/>
      <c r="G50" s="115"/>
      <c r="H50" s="145"/>
      <c r="I50" s="115"/>
      <c r="J50" s="158"/>
      <c r="K50" s="125">
        <f t="shared" si="4"/>
      </c>
      <c r="L50" s="126"/>
      <c r="M50" s="127">
        <f t="shared" si="5"/>
      </c>
      <c r="N50" s="48"/>
      <c r="O50" s="46"/>
      <c r="P50" s="150">
        <f t="shared" si="6"/>
        <v>0</v>
      </c>
      <c r="Q50" s="150">
        <f t="shared" si="7"/>
        <v>0</v>
      </c>
      <c r="R50" s="150">
        <f t="shared" si="8"/>
      </c>
      <c r="T50" s="150">
        <f t="shared" si="0"/>
        <v>0</v>
      </c>
      <c r="U50" s="150">
        <f t="shared" si="1"/>
        <v>0</v>
      </c>
      <c r="V50" s="150">
        <f t="shared" si="2"/>
        <v>0</v>
      </c>
    </row>
    <row r="51" spans="1:22" ht="19.5" customHeight="1">
      <c r="A51" s="221">
        <f t="shared" si="9"/>
        <v>38</v>
      </c>
      <c r="B51" s="47"/>
      <c r="C51" s="134">
        <f t="shared" si="3"/>
      </c>
      <c r="D51" s="135"/>
      <c r="E51" s="136"/>
      <c r="F51" s="137"/>
      <c r="G51" s="115"/>
      <c r="H51" s="145"/>
      <c r="I51" s="115"/>
      <c r="J51" s="158"/>
      <c r="K51" s="125">
        <f t="shared" si="4"/>
      </c>
      <c r="L51" s="126"/>
      <c r="M51" s="127">
        <f t="shared" si="5"/>
      </c>
      <c r="N51" s="48"/>
      <c r="O51" s="46"/>
      <c r="P51" s="150">
        <f t="shared" si="6"/>
        <v>0</v>
      </c>
      <c r="Q51" s="150">
        <f t="shared" si="7"/>
        <v>0</v>
      </c>
      <c r="R51" s="150">
        <f t="shared" si="8"/>
      </c>
      <c r="T51" s="150">
        <f t="shared" si="0"/>
        <v>0</v>
      </c>
      <c r="U51" s="150">
        <f t="shared" si="1"/>
        <v>0</v>
      </c>
      <c r="V51" s="150">
        <f t="shared" si="2"/>
        <v>0</v>
      </c>
    </row>
    <row r="52" spans="1:22" ht="19.5" customHeight="1">
      <c r="A52" s="221">
        <f t="shared" si="9"/>
        <v>39</v>
      </c>
      <c r="B52" s="47"/>
      <c r="C52" s="134">
        <f t="shared" si="3"/>
      </c>
      <c r="D52" s="135"/>
      <c r="E52" s="136"/>
      <c r="F52" s="137"/>
      <c r="G52" s="115"/>
      <c r="H52" s="145"/>
      <c r="I52" s="115"/>
      <c r="J52" s="158"/>
      <c r="K52" s="125">
        <f t="shared" si="4"/>
      </c>
      <c r="L52" s="126"/>
      <c r="M52" s="127">
        <f t="shared" si="5"/>
      </c>
      <c r="N52" s="48"/>
      <c r="O52" s="46"/>
      <c r="P52" s="150">
        <f t="shared" si="6"/>
        <v>0</v>
      </c>
      <c r="Q52" s="150">
        <f t="shared" si="7"/>
        <v>0</v>
      </c>
      <c r="R52" s="150">
        <f t="shared" si="8"/>
      </c>
      <c r="T52" s="150">
        <f t="shared" si="0"/>
        <v>0</v>
      </c>
      <c r="U52" s="150">
        <f t="shared" si="1"/>
        <v>0</v>
      </c>
      <c r="V52" s="150">
        <f t="shared" si="2"/>
        <v>0</v>
      </c>
    </row>
    <row r="53" spans="1:22" ht="19.5" customHeight="1">
      <c r="A53" s="221">
        <f t="shared" si="9"/>
        <v>40</v>
      </c>
      <c r="B53" s="47"/>
      <c r="C53" s="134">
        <f t="shared" si="3"/>
      </c>
      <c r="D53" s="135"/>
      <c r="E53" s="136"/>
      <c r="F53" s="137"/>
      <c r="G53" s="115"/>
      <c r="H53" s="145"/>
      <c r="I53" s="115"/>
      <c r="J53" s="158"/>
      <c r="K53" s="125">
        <f t="shared" si="4"/>
      </c>
      <c r="L53" s="126"/>
      <c r="M53" s="127">
        <f t="shared" si="5"/>
      </c>
      <c r="N53" s="48"/>
      <c r="O53" s="46"/>
      <c r="P53" s="150">
        <f t="shared" si="6"/>
        <v>0</v>
      </c>
      <c r="Q53" s="150">
        <f t="shared" si="7"/>
        <v>0</v>
      </c>
      <c r="R53" s="150">
        <f t="shared" si="8"/>
      </c>
      <c r="T53" s="150">
        <f t="shared" si="0"/>
        <v>0</v>
      </c>
      <c r="U53" s="150">
        <f t="shared" si="1"/>
        <v>0</v>
      </c>
      <c r="V53" s="150">
        <f t="shared" si="2"/>
        <v>0</v>
      </c>
    </row>
    <row r="54" spans="1:22" ht="19.5" customHeight="1">
      <c r="A54" s="221">
        <f t="shared" si="9"/>
        <v>41</v>
      </c>
      <c r="B54" s="47"/>
      <c r="C54" s="134">
        <f t="shared" si="3"/>
      </c>
      <c r="D54" s="135"/>
      <c r="E54" s="136"/>
      <c r="F54" s="137"/>
      <c r="G54" s="115"/>
      <c r="H54" s="145"/>
      <c r="I54" s="115"/>
      <c r="J54" s="158"/>
      <c r="K54" s="125">
        <f t="shared" si="4"/>
      </c>
      <c r="L54" s="126"/>
      <c r="M54" s="127">
        <f t="shared" si="5"/>
      </c>
      <c r="N54" s="48"/>
      <c r="O54" s="46"/>
      <c r="P54" s="150">
        <f t="shared" si="6"/>
        <v>0</v>
      </c>
      <c r="Q54" s="150">
        <f t="shared" si="7"/>
        <v>0</v>
      </c>
      <c r="R54" s="150">
        <f t="shared" si="8"/>
      </c>
      <c r="T54" s="150">
        <f t="shared" si="0"/>
        <v>0</v>
      </c>
      <c r="U54" s="150">
        <f t="shared" si="1"/>
        <v>0</v>
      </c>
      <c r="V54" s="150">
        <f t="shared" si="2"/>
        <v>0</v>
      </c>
    </row>
    <row r="55" spans="1:22" ht="19.5" customHeight="1">
      <c r="A55" s="221">
        <f t="shared" si="9"/>
        <v>42</v>
      </c>
      <c r="B55" s="47"/>
      <c r="C55" s="134">
        <f t="shared" si="3"/>
      </c>
      <c r="D55" s="135"/>
      <c r="E55" s="136"/>
      <c r="F55" s="137"/>
      <c r="G55" s="115"/>
      <c r="H55" s="145"/>
      <c r="I55" s="115"/>
      <c r="J55" s="158"/>
      <c r="K55" s="125">
        <f t="shared" si="4"/>
      </c>
      <c r="L55" s="126"/>
      <c r="M55" s="127">
        <f t="shared" si="5"/>
      </c>
      <c r="N55" s="48"/>
      <c r="O55" s="46"/>
      <c r="P55" s="150">
        <f t="shared" si="6"/>
        <v>0</v>
      </c>
      <c r="Q55" s="150">
        <f t="shared" si="7"/>
        <v>0</v>
      </c>
      <c r="R55" s="150">
        <f t="shared" si="8"/>
      </c>
      <c r="T55" s="150">
        <f t="shared" si="0"/>
        <v>0</v>
      </c>
      <c r="U55" s="150">
        <f t="shared" si="1"/>
        <v>0</v>
      </c>
      <c r="V55" s="150">
        <f t="shared" si="2"/>
        <v>0</v>
      </c>
    </row>
    <row r="56" spans="1:22" ht="19.5" customHeight="1">
      <c r="A56" s="221">
        <f t="shared" si="9"/>
        <v>43</v>
      </c>
      <c r="B56" s="47"/>
      <c r="C56" s="134">
        <f t="shared" si="3"/>
      </c>
      <c r="D56" s="135"/>
      <c r="E56" s="136"/>
      <c r="F56" s="137"/>
      <c r="G56" s="115"/>
      <c r="H56" s="145"/>
      <c r="I56" s="115"/>
      <c r="J56" s="158"/>
      <c r="K56" s="125">
        <f t="shared" si="4"/>
      </c>
      <c r="L56" s="126"/>
      <c r="M56" s="127">
        <f t="shared" si="5"/>
      </c>
      <c r="N56" s="48"/>
      <c r="O56" s="46"/>
      <c r="P56" s="150">
        <f t="shared" si="6"/>
        <v>0</v>
      </c>
      <c r="Q56" s="150">
        <f t="shared" si="7"/>
        <v>0</v>
      </c>
      <c r="R56" s="150">
        <f t="shared" si="8"/>
      </c>
      <c r="T56" s="150">
        <f t="shared" si="0"/>
        <v>0</v>
      </c>
      <c r="U56" s="150">
        <f t="shared" si="1"/>
        <v>0</v>
      </c>
      <c r="V56" s="150">
        <f t="shared" si="2"/>
        <v>0</v>
      </c>
    </row>
    <row r="57" spans="1:22" ht="19.5" customHeight="1">
      <c r="A57" s="221">
        <f t="shared" si="9"/>
        <v>44</v>
      </c>
      <c r="B57" s="47"/>
      <c r="C57" s="134">
        <f t="shared" si="3"/>
      </c>
      <c r="D57" s="135"/>
      <c r="E57" s="136"/>
      <c r="F57" s="137"/>
      <c r="G57" s="115"/>
      <c r="H57" s="145"/>
      <c r="I57" s="115"/>
      <c r="J57" s="158"/>
      <c r="K57" s="125">
        <f t="shared" si="4"/>
      </c>
      <c r="L57" s="126"/>
      <c r="M57" s="127">
        <f t="shared" si="5"/>
      </c>
      <c r="N57" s="48"/>
      <c r="O57" s="46"/>
      <c r="P57" s="150">
        <f t="shared" si="6"/>
        <v>0</v>
      </c>
      <c r="Q57" s="150">
        <f t="shared" si="7"/>
        <v>0</v>
      </c>
      <c r="R57" s="150">
        <f t="shared" si="8"/>
      </c>
      <c r="T57" s="150">
        <f t="shared" si="0"/>
        <v>0</v>
      </c>
      <c r="U57" s="150">
        <f t="shared" si="1"/>
        <v>0</v>
      </c>
      <c r="V57" s="150">
        <f t="shared" si="2"/>
        <v>0</v>
      </c>
    </row>
    <row r="58" spans="1:22" ht="19.5" customHeight="1">
      <c r="A58" s="221">
        <f t="shared" si="9"/>
        <v>45</v>
      </c>
      <c r="B58" s="47"/>
      <c r="C58" s="134">
        <f t="shared" si="3"/>
      </c>
      <c r="D58" s="135"/>
      <c r="E58" s="136"/>
      <c r="F58" s="137"/>
      <c r="G58" s="115"/>
      <c r="H58" s="145"/>
      <c r="I58" s="115"/>
      <c r="J58" s="158"/>
      <c r="K58" s="125">
        <f t="shared" si="4"/>
      </c>
      <c r="L58" s="126"/>
      <c r="M58" s="127">
        <f t="shared" si="5"/>
      </c>
      <c r="N58" s="48"/>
      <c r="O58" s="46"/>
      <c r="P58" s="150">
        <f t="shared" si="6"/>
        <v>0</v>
      </c>
      <c r="Q58" s="150">
        <f t="shared" si="7"/>
        <v>0</v>
      </c>
      <c r="R58" s="150">
        <f t="shared" si="8"/>
      </c>
      <c r="T58" s="150">
        <f t="shared" si="0"/>
        <v>0</v>
      </c>
      <c r="U58" s="150">
        <f t="shared" si="1"/>
        <v>0</v>
      </c>
      <c r="V58" s="150">
        <f t="shared" si="2"/>
        <v>0</v>
      </c>
    </row>
    <row r="59" spans="1:22" ht="19.5" customHeight="1">
      <c r="A59" s="221">
        <f t="shared" si="9"/>
        <v>46</v>
      </c>
      <c r="B59" s="47"/>
      <c r="C59" s="134">
        <f t="shared" si="3"/>
      </c>
      <c r="D59" s="135"/>
      <c r="E59" s="136"/>
      <c r="F59" s="137"/>
      <c r="G59" s="115"/>
      <c r="H59" s="145"/>
      <c r="I59" s="115"/>
      <c r="J59" s="158"/>
      <c r="K59" s="125">
        <f t="shared" si="4"/>
      </c>
      <c r="L59" s="126"/>
      <c r="M59" s="127">
        <f t="shared" si="5"/>
      </c>
      <c r="N59" s="48"/>
      <c r="O59" s="46"/>
      <c r="P59" s="150">
        <f t="shared" si="6"/>
        <v>0</v>
      </c>
      <c r="Q59" s="150">
        <f t="shared" si="7"/>
        <v>0</v>
      </c>
      <c r="R59" s="150">
        <f t="shared" si="8"/>
      </c>
      <c r="T59" s="150">
        <f t="shared" si="0"/>
        <v>0</v>
      </c>
      <c r="U59" s="150">
        <f t="shared" si="1"/>
        <v>0</v>
      </c>
      <c r="V59" s="150">
        <f t="shared" si="2"/>
        <v>0</v>
      </c>
    </row>
    <row r="60" spans="1:22" ht="19.5" customHeight="1">
      <c r="A60" s="221">
        <f t="shared" si="9"/>
        <v>47</v>
      </c>
      <c r="B60" s="47"/>
      <c r="C60" s="134">
        <f t="shared" si="3"/>
      </c>
      <c r="D60" s="135"/>
      <c r="E60" s="136"/>
      <c r="F60" s="137"/>
      <c r="G60" s="115"/>
      <c r="H60" s="145"/>
      <c r="I60" s="115"/>
      <c r="J60" s="158"/>
      <c r="K60" s="125">
        <f t="shared" si="4"/>
      </c>
      <c r="L60" s="126"/>
      <c r="M60" s="127">
        <f t="shared" si="5"/>
      </c>
      <c r="N60" s="48"/>
      <c r="O60" s="46"/>
      <c r="P60" s="150">
        <f t="shared" si="6"/>
        <v>0</v>
      </c>
      <c r="Q60" s="150">
        <f t="shared" si="7"/>
        <v>0</v>
      </c>
      <c r="R60" s="150">
        <f t="shared" si="8"/>
      </c>
      <c r="T60" s="150">
        <f t="shared" si="0"/>
        <v>0</v>
      </c>
      <c r="U60" s="150">
        <f t="shared" si="1"/>
        <v>0</v>
      </c>
      <c r="V60" s="150">
        <f t="shared" si="2"/>
        <v>0</v>
      </c>
    </row>
    <row r="61" spans="1:22" ht="19.5" customHeight="1">
      <c r="A61" s="221">
        <f t="shared" si="9"/>
        <v>48</v>
      </c>
      <c r="B61" s="47"/>
      <c r="C61" s="134">
        <f t="shared" si="3"/>
      </c>
      <c r="D61" s="135"/>
      <c r="E61" s="136"/>
      <c r="F61" s="137"/>
      <c r="G61" s="115"/>
      <c r="H61" s="145"/>
      <c r="I61" s="115"/>
      <c r="J61" s="158"/>
      <c r="K61" s="125">
        <f t="shared" si="4"/>
      </c>
      <c r="L61" s="126"/>
      <c r="M61" s="127">
        <f t="shared" si="5"/>
      </c>
      <c r="N61" s="48"/>
      <c r="O61" s="46"/>
      <c r="P61" s="150">
        <f t="shared" si="6"/>
        <v>0</v>
      </c>
      <c r="Q61" s="150">
        <f t="shared" si="7"/>
        <v>0</v>
      </c>
      <c r="R61" s="150">
        <f t="shared" si="8"/>
      </c>
      <c r="T61" s="150">
        <f t="shared" si="0"/>
        <v>0</v>
      </c>
      <c r="U61" s="150">
        <f t="shared" si="1"/>
        <v>0</v>
      </c>
      <c r="V61" s="150">
        <f t="shared" si="2"/>
        <v>0</v>
      </c>
    </row>
    <row r="62" spans="1:22" ht="19.5" customHeight="1">
      <c r="A62" s="221">
        <f t="shared" si="9"/>
        <v>49</v>
      </c>
      <c r="B62" s="47"/>
      <c r="C62" s="134">
        <f t="shared" si="3"/>
      </c>
      <c r="D62" s="135"/>
      <c r="E62" s="136"/>
      <c r="F62" s="137"/>
      <c r="G62" s="115"/>
      <c r="H62" s="145"/>
      <c r="I62" s="115"/>
      <c r="J62" s="158"/>
      <c r="K62" s="125">
        <f t="shared" si="4"/>
      </c>
      <c r="L62" s="126"/>
      <c r="M62" s="127">
        <f t="shared" si="5"/>
      </c>
      <c r="N62" s="48"/>
      <c r="O62" s="46"/>
      <c r="P62" s="150">
        <f t="shared" si="6"/>
        <v>0</v>
      </c>
      <c r="Q62" s="150">
        <f t="shared" si="7"/>
        <v>0</v>
      </c>
      <c r="R62" s="150">
        <f t="shared" si="8"/>
      </c>
      <c r="T62" s="150">
        <f t="shared" si="0"/>
        <v>0</v>
      </c>
      <c r="U62" s="150">
        <f t="shared" si="1"/>
        <v>0</v>
      </c>
      <c r="V62" s="150">
        <f t="shared" si="2"/>
        <v>0</v>
      </c>
    </row>
    <row r="63" spans="1:22" ht="19.5" customHeight="1">
      <c r="A63" s="221">
        <f t="shared" si="9"/>
        <v>50</v>
      </c>
      <c r="B63" s="47"/>
      <c r="C63" s="134">
        <f t="shared" si="3"/>
      </c>
      <c r="D63" s="135"/>
      <c r="E63" s="136"/>
      <c r="F63" s="137"/>
      <c r="G63" s="115"/>
      <c r="H63" s="145"/>
      <c r="I63" s="115"/>
      <c r="J63" s="158"/>
      <c r="K63" s="125">
        <f t="shared" si="4"/>
      </c>
      <c r="L63" s="126"/>
      <c r="M63" s="127">
        <f t="shared" si="5"/>
      </c>
      <c r="N63" s="48"/>
      <c r="O63" s="46"/>
      <c r="P63" s="150">
        <f t="shared" si="6"/>
        <v>0</v>
      </c>
      <c r="Q63" s="150">
        <f t="shared" si="7"/>
        <v>0</v>
      </c>
      <c r="R63" s="150">
        <f t="shared" si="8"/>
      </c>
      <c r="T63" s="150">
        <f t="shared" si="0"/>
        <v>0</v>
      </c>
      <c r="U63" s="150">
        <f t="shared" si="1"/>
        <v>0</v>
      </c>
      <c r="V63" s="150">
        <f t="shared" si="2"/>
        <v>0</v>
      </c>
    </row>
    <row r="64" spans="1:22" ht="19.5" customHeight="1">
      <c r="A64" s="221">
        <f t="shared" si="9"/>
        <v>51</v>
      </c>
      <c r="B64" s="47"/>
      <c r="C64" s="134">
        <f t="shared" si="3"/>
      </c>
      <c r="D64" s="135"/>
      <c r="E64" s="136"/>
      <c r="F64" s="137"/>
      <c r="G64" s="115"/>
      <c r="H64" s="145"/>
      <c r="I64" s="115"/>
      <c r="J64" s="158"/>
      <c r="K64" s="125">
        <f t="shared" si="4"/>
      </c>
      <c r="L64" s="126"/>
      <c r="M64" s="127">
        <f t="shared" si="5"/>
      </c>
      <c r="N64" s="48"/>
      <c r="O64" s="46"/>
      <c r="P64" s="150">
        <f t="shared" si="6"/>
        <v>0</v>
      </c>
      <c r="Q64" s="150">
        <f t="shared" si="7"/>
        <v>0</v>
      </c>
      <c r="R64" s="150">
        <f t="shared" si="8"/>
      </c>
      <c r="T64" s="150">
        <f t="shared" si="0"/>
        <v>0</v>
      </c>
      <c r="U64" s="150">
        <f t="shared" si="1"/>
        <v>0</v>
      </c>
      <c r="V64" s="150">
        <f t="shared" si="2"/>
        <v>0</v>
      </c>
    </row>
    <row r="65" spans="1:22" ht="19.5" customHeight="1">
      <c r="A65" s="221">
        <f t="shared" si="9"/>
        <v>52</v>
      </c>
      <c r="B65" s="47"/>
      <c r="C65" s="134">
        <f t="shared" si="3"/>
      </c>
      <c r="D65" s="135"/>
      <c r="E65" s="136"/>
      <c r="F65" s="137"/>
      <c r="G65" s="115"/>
      <c r="H65" s="145"/>
      <c r="I65" s="115"/>
      <c r="J65" s="158"/>
      <c r="K65" s="125">
        <f t="shared" si="4"/>
      </c>
      <c r="L65" s="126"/>
      <c r="M65" s="127">
        <f t="shared" si="5"/>
      </c>
      <c r="N65" s="48"/>
      <c r="O65" s="46"/>
      <c r="P65" s="150">
        <f t="shared" si="6"/>
        <v>0</v>
      </c>
      <c r="Q65" s="150">
        <f t="shared" si="7"/>
        <v>0</v>
      </c>
      <c r="R65" s="150">
        <f t="shared" si="8"/>
      </c>
      <c r="T65" s="150">
        <f t="shared" si="0"/>
        <v>0</v>
      </c>
      <c r="U65" s="150">
        <f t="shared" si="1"/>
        <v>0</v>
      </c>
      <c r="V65" s="150">
        <f t="shared" si="2"/>
        <v>0</v>
      </c>
    </row>
    <row r="66" spans="1:22" ht="19.5" customHeight="1">
      <c r="A66" s="221">
        <f t="shared" si="9"/>
        <v>53</v>
      </c>
      <c r="B66" s="47"/>
      <c r="C66" s="134">
        <f t="shared" si="3"/>
      </c>
      <c r="D66" s="135"/>
      <c r="E66" s="136"/>
      <c r="F66" s="137"/>
      <c r="G66" s="115"/>
      <c r="H66" s="145"/>
      <c r="I66" s="115"/>
      <c r="J66" s="158"/>
      <c r="K66" s="125">
        <f t="shared" si="4"/>
      </c>
      <c r="L66" s="126"/>
      <c r="M66" s="127">
        <f t="shared" si="5"/>
      </c>
      <c r="N66" s="48"/>
      <c r="O66" s="46"/>
      <c r="P66" s="150">
        <f t="shared" si="6"/>
        <v>0</v>
      </c>
      <c r="Q66" s="150">
        <f t="shared" si="7"/>
        <v>0</v>
      </c>
      <c r="R66" s="150">
        <f t="shared" si="8"/>
      </c>
      <c r="T66" s="150">
        <f t="shared" si="0"/>
        <v>0</v>
      </c>
      <c r="U66" s="150">
        <f t="shared" si="1"/>
        <v>0</v>
      </c>
      <c r="V66" s="150">
        <f t="shared" si="2"/>
        <v>0</v>
      </c>
    </row>
    <row r="67" spans="1:22" ht="19.5" customHeight="1">
      <c r="A67" s="221">
        <f t="shared" si="9"/>
        <v>54</v>
      </c>
      <c r="B67" s="47"/>
      <c r="C67" s="134">
        <f t="shared" si="3"/>
      </c>
      <c r="D67" s="135"/>
      <c r="E67" s="136"/>
      <c r="F67" s="137"/>
      <c r="G67" s="115"/>
      <c r="H67" s="145"/>
      <c r="I67" s="115"/>
      <c r="J67" s="158"/>
      <c r="K67" s="125">
        <f t="shared" si="4"/>
      </c>
      <c r="L67" s="126"/>
      <c r="M67" s="127">
        <f t="shared" si="5"/>
      </c>
      <c r="N67" s="48"/>
      <c r="O67" s="46"/>
      <c r="P67" s="150">
        <f t="shared" si="6"/>
        <v>0</v>
      </c>
      <c r="Q67" s="150">
        <f t="shared" si="7"/>
        <v>0</v>
      </c>
      <c r="R67" s="150">
        <f t="shared" si="8"/>
      </c>
      <c r="T67" s="150">
        <f t="shared" si="0"/>
        <v>0</v>
      </c>
      <c r="U67" s="150">
        <f t="shared" si="1"/>
        <v>0</v>
      </c>
      <c r="V67" s="150">
        <f t="shared" si="2"/>
        <v>0</v>
      </c>
    </row>
    <row r="68" spans="1:22" ht="19.5" customHeight="1">
      <c r="A68" s="221">
        <f t="shared" si="9"/>
        <v>55</v>
      </c>
      <c r="B68" s="47"/>
      <c r="C68" s="134">
        <f t="shared" si="3"/>
      </c>
      <c r="D68" s="135"/>
      <c r="E68" s="136"/>
      <c r="F68" s="137"/>
      <c r="G68" s="115"/>
      <c r="H68" s="145"/>
      <c r="I68" s="115"/>
      <c r="J68" s="158"/>
      <c r="K68" s="125">
        <f t="shared" si="4"/>
      </c>
      <c r="L68" s="126"/>
      <c r="M68" s="127">
        <f t="shared" si="5"/>
      </c>
      <c r="N68" s="48"/>
      <c r="O68" s="46"/>
      <c r="P68" s="150">
        <f t="shared" si="6"/>
        <v>0</v>
      </c>
      <c r="Q68" s="150">
        <f t="shared" si="7"/>
        <v>0</v>
      </c>
      <c r="R68" s="150">
        <f t="shared" si="8"/>
      </c>
      <c r="T68" s="150">
        <f t="shared" si="0"/>
        <v>0</v>
      </c>
      <c r="U68" s="150">
        <f t="shared" si="1"/>
        <v>0</v>
      </c>
      <c r="V68" s="150">
        <f t="shared" si="2"/>
        <v>0</v>
      </c>
    </row>
    <row r="69" spans="1:22" ht="19.5" customHeight="1">
      <c r="A69" s="221">
        <f t="shared" si="9"/>
        <v>56</v>
      </c>
      <c r="B69" s="47"/>
      <c r="C69" s="134">
        <f t="shared" si="3"/>
      </c>
      <c r="D69" s="135"/>
      <c r="E69" s="136"/>
      <c r="F69" s="137"/>
      <c r="G69" s="115"/>
      <c r="H69" s="145"/>
      <c r="I69" s="115"/>
      <c r="J69" s="158"/>
      <c r="K69" s="125">
        <f t="shared" si="4"/>
      </c>
      <c r="L69" s="126"/>
      <c r="M69" s="127">
        <f t="shared" si="5"/>
      </c>
      <c r="N69" s="48"/>
      <c r="O69" s="46"/>
      <c r="P69" s="150">
        <f t="shared" si="6"/>
        <v>0</v>
      </c>
      <c r="Q69" s="150">
        <f t="shared" si="7"/>
        <v>0</v>
      </c>
      <c r="R69" s="150">
        <f t="shared" si="8"/>
      </c>
      <c r="T69" s="150">
        <f t="shared" si="0"/>
        <v>0</v>
      </c>
      <c r="U69" s="150">
        <f t="shared" si="1"/>
        <v>0</v>
      </c>
      <c r="V69" s="150">
        <f t="shared" si="2"/>
        <v>0</v>
      </c>
    </row>
    <row r="70" spans="1:22" ht="19.5" customHeight="1">
      <c r="A70" s="221">
        <f t="shared" si="9"/>
        <v>57</v>
      </c>
      <c r="B70" s="47"/>
      <c r="C70" s="134">
        <f t="shared" si="3"/>
      </c>
      <c r="D70" s="135"/>
      <c r="E70" s="136"/>
      <c r="F70" s="137"/>
      <c r="G70" s="115"/>
      <c r="H70" s="145"/>
      <c r="I70" s="115"/>
      <c r="J70" s="158"/>
      <c r="K70" s="125">
        <f t="shared" si="4"/>
      </c>
      <c r="L70" s="126"/>
      <c r="M70" s="127">
        <f t="shared" si="5"/>
      </c>
      <c r="N70" s="48"/>
      <c r="O70" s="46"/>
      <c r="P70" s="150">
        <f t="shared" si="6"/>
        <v>0</v>
      </c>
      <c r="Q70" s="150">
        <f t="shared" si="7"/>
        <v>0</v>
      </c>
      <c r="R70" s="150">
        <f t="shared" si="8"/>
      </c>
      <c r="T70" s="150">
        <f t="shared" si="0"/>
        <v>0</v>
      </c>
      <c r="U70" s="150">
        <f t="shared" si="1"/>
        <v>0</v>
      </c>
      <c r="V70" s="150">
        <f t="shared" si="2"/>
        <v>0</v>
      </c>
    </row>
    <row r="71" spans="1:22" ht="19.5" customHeight="1">
      <c r="A71" s="221">
        <f t="shared" si="9"/>
        <v>58</v>
      </c>
      <c r="B71" s="47"/>
      <c r="C71" s="134">
        <f t="shared" si="3"/>
      </c>
      <c r="D71" s="135"/>
      <c r="E71" s="136"/>
      <c r="F71" s="137"/>
      <c r="G71" s="115"/>
      <c r="H71" s="145"/>
      <c r="I71" s="115"/>
      <c r="J71" s="158"/>
      <c r="K71" s="125">
        <f t="shared" si="4"/>
      </c>
      <c r="L71" s="126"/>
      <c r="M71" s="127">
        <f t="shared" si="5"/>
      </c>
      <c r="N71" s="48"/>
      <c r="O71" s="46"/>
      <c r="P71" s="150">
        <f t="shared" si="6"/>
        <v>0</v>
      </c>
      <c r="Q71" s="150">
        <f t="shared" si="7"/>
        <v>0</v>
      </c>
      <c r="R71" s="150">
        <f t="shared" si="8"/>
      </c>
      <c r="T71" s="150">
        <f t="shared" si="0"/>
        <v>0</v>
      </c>
      <c r="U71" s="150">
        <f t="shared" si="1"/>
        <v>0</v>
      </c>
      <c r="V71" s="150">
        <f t="shared" si="2"/>
        <v>0</v>
      </c>
    </row>
    <row r="72" spans="1:22" ht="19.5" customHeight="1">
      <c r="A72" s="221">
        <f t="shared" si="9"/>
        <v>59</v>
      </c>
      <c r="B72" s="47"/>
      <c r="C72" s="134">
        <f t="shared" si="3"/>
      </c>
      <c r="D72" s="135"/>
      <c r="E72" s="136"/>
      <c r="F72" s="137"/>
      <c r="G72" s="115"/>
      <c r="H72" s="145"/>
      <c r="I72" s="115"/>
      <c r="J72" s="158"/>
      <c r="K72" s="125">
        <f t="shared" si="4"/>
      </c>
      <c r="L72" s="126"/>
      <c r="M72" s="127">
        <f t="shared" si="5"/>
      </c>
      <c r="N72" s="48"/>
      <c r="O72" s="46"/>
      <c r="P72" s="150">
        <f t="shared" si="6"/>
        <v>0</v>
      </c>
      <c r="Q72" s="150">
        <f t="shared" si="7"/>
        <v>0</v>
      </c>
      <c r="R72" s="150">
        <f t="shared" si="8"/>
      </c>
      <c r="T72" s="150">
        <f t="shared" si="0"/>
        <v>0</v>
      </c>
      <c r="U72" s="150">
        <f t="shared" si="1"/>
        <v>0</v>
      </c>
      <c r="V72" s="150">
        <f t="shared" si="2"/>
        <v>0</v>
      </c>
    </row>
    <row r="73" spans="1:22" ht="19.5" customHeight="1">
      <c r="A73" s="221">
        <f t="shared" si="9"/>
        <v>60</v>
      </c>
      <c r="B73" s="47"/>
      <c r="C73" s="134">
        <f t="shared" si="3"/>
      </c>
      <c r="D73" s="135"/>
      <c r="E73" s="136"/>
      <c r="F73" s="137"/>
      <c r="G73" s="115"/>
      <c r="H73" s="145"/>
      <c r="I73" s="115"/>
      <c r="J73" s="158"/>
      <c r="K73" s="125">
        <f t="shared" si="4"/>
      </c>
      <c r="L73" s="126"/>
      <c r="M73" s="127">
        <f t="shared" si="5"/>
      </c>
      <c r="N73" s="48"/>
      <c r="O73" s="46"/>
      <c r="P73" s="150">
        <f t="shared" si="6"/>
        <v>0</v>
      </c>
      <c r="Q73" s="150">
        <f t="shared" si="7"/>
        <v>0</v>
      </c>
      <c r="R73" s="150">
        <f t="shared" si="8"/>
      </c>
      <c r="T73" s="150">
        <f t="shared" si="0"/>
        <v>0</v>
      </c>
      <c r="U73" s="150">
        <f t="shared" si="1"/>
        <v>0</v>
      </c>
      <c r="V73" s="150">
        <f t="shared" si="2"/>
        <v>0</v>
      </c>
    </row>
    <row r="74" spans="1:22" ht="19.5" customHeight="1">
      <c r="A74" s="221">
        <f t="shared" si="9"/>
        <v>61</v>
      </c>
      <c r="B74" s="47"/>
      <c r="C74" s="134">
        <f t="shared" si="3"/>
      </c>
      <c r="D74" s="135"/>
      <c r="E74" s="136"/>
      <c r="F74" s="137"/>
      <c r="G74" s="115"/>
      <c r="H74" s="145"/>
      <c r="I74" s="115"/>
      <c r="J74" s="158"/>
      <c r="K74" s="125">
        <f t="shared" si="4"/>
      </c>
      <c r="L74" s="126"/>
      <c r="M74" s="127">
        <f t="shared" si="5"/>
      </c>
      <c r="N74" s="48"/>
      <c r="O74" s="46"/>
      <c r="P74" s="150">
        <f t="shared" si="6"/>
        <v>0</v>
      </c>
      <c r="Q74" s="150">
        <f t="shared" si="7"/>
        <v>0</v>
      </c>
      <c r="R74" s="150">
        <f t="shared" si="8"/>
      </c>
      <c r="T74" s="150">
        <f t="shared" si="0"/>
        <v>0</v>
      </c>
      <c r="U74" s="150">
        <f t="shared" si="1"/>
        <v>0</v>
      </c>
      <c r="V74" s="150">
        <f t="shared" si="2"/>
        <v>0</v>
      </c>
    </row>
    <row r="75" spans="1:22" ht="19.5" customHeight="1">
      <c r="A75" s="221">
        <f t="shared" si="9"/>
        <v>62</v>
      </c>
      <c r="B75" s="47"/>
      <c r="C75" s="134">
        <f t="shared" si="3"/>
      </c>
      <c r="D75" s="135"/>
      <c r="E75" s="136"/>
      <c r="F75" s="137"/>
      <c r="G75" s="115"/>
      <c r="H75" s="145"/>
      <c r="I75" s="115"/>
      <c r="J75" s="158"/>
      <c r="K75" s="125">
        <f t="shared" si="4"/>
      </c>
      <c r="L75" s="126"/>
      <c r="M75" s="127">
        <f t="shared" si="5"/>
      </c>
      <c r="N75" s="48"/>
      <c r="O75" s="46"/>
      <c r="P75" s="150">
        <f t="shared" si="6"/>
        <v>0</v>
      </c>
      <c r="Q75" s="150">
        <f t="shared" si="7"/>
        <v>0</v>
      </c>
      <c r="R75" s="150">
        <f t="shared" si="8"/>
      </c>
      <c r="T75" s="150">
        <f t="shared" si="0"/>
        <v>0</v>
      </c>
      <c r="U75" s="150">
        <f t="shared" si="1"/>
        <v>0</v>
      </c>
      <c r="V75" s="150">
        <f t="shared" si="2"/>
        <v>0</v>
      </c>
    </row>
    <row r="76" spans="1:22" ht="19.5" customHeight="1">
      <c r="A76" s="221">
        <f t="shared" si="9"/>
        <v>63</v>
      </c>
      <c r="B76" s="47"/>
      <c r="C76" s="134">
        <f t="shared" si="3"/>
      </c>
      <c r="D76" s="135"/>
      <c r="E76" s="136"/>
      <c r="F76" s="137"/>
      <c r="G76" s="115"/>
      <c r="H76" s="145"/>
      <c r="I76" s="115"/>
      <c r="J76" s="158"/>
      <c r="K76" s="125">
        <f t="shared" si="4"/>
      </c>
      <c r="L76" s="126"/>
      <c r="M76" s="127">
        <f t="shared" si="5"/>
      </c>
      <c r="N76" s="48"/>
      <c r="O76" s="46"/>
      <c r="P76" s="150">
        <f t="shared" si="6"/>
        <v>0</v>
      </c>
      <c r="Q76" s="150">
        <f t="shared" si="7"/>
        <v>0</v>
      </c>
      <c r="R76" s="150">
        <f t="shared" si="8"/>
      </c>
      <c r="T76" s="150">
        <f t="shared" si="0"/>
        <v>0</v>
      </c>
      <c r="U76" s="150">
        <f t="shared" si="1"/>
        <v>0</v>
      </c>
      <c r="V76" s="150">
        <f t="shared" si="2"/>
        <v>0</v>
      </c>
    </row>
    <row r="77" spans="1:22" ht="19.5" customHeight="1">
      <c r="A77" s="221">
        <f t="shared" si="9"/>
        <v>64</v>
      </c>
      <c r="B77" s="47"/>
      <c r="C77" s="134">
        <f t="shared" si="3"/>
      </c>
      <c r="D77" s="135"/>
      <c r="E77" s="136"/>
      <c r="F77" s="137"/>
      <c r="G77" s="115"/>
      <c r="H77" s="145"/>
      <c r="I77" s="115"/>
      <c r="J77" s="158"/>
      <c r="K77" s="125">
        <f t="shared" si="4"/>
      </c>
      <c r="L77" s="126"/>
      <c r="M77" s="127">
        <f t="shared" si="5"/>
      </c>
      <c r="N77" s="48"/>
      <c r="O77" s="46"/>
      <c r="P77" s="150">
        <f t="shared" si="6"/>
        <v>0</v>
      </c>
      <c r="Q77" s="150">
        <f t="shared" si="7"/>
        <v>0</v>
      </c>
      <c r="R77" s="150">
        <f t="shared" si="8"/>
      </c>
      <c r="T77" s="150">
        <f t="shared" si="0"/>
        <v>0</v>
      </c>
      <c r="U77" s="150">
        <f t="shared" si="1"/>
        <v>0</v>
      </c>
      <c r="V77" s="150">
        <f t="shared" si="2"/>
        <v>0</v>
      </c>
    </row>
    <row r="78" spans="1:22" ht="19.5" customHeight="1">
      <c r="A78" s="221">
        <f t="shared" si="9"/>
        <v>65</v>
      </c>
      <c r="B78" s="47"/>
      <c r="C78" s="134">
        <f t="shared" si="3"/>
      </c>
      <c r="D78" s="135"/>
      <c r="E78" s="136"/>
      <c r="F78" s="137"/>
      <c r="G78" s="115"/>
      <c r="H78" s="145"/>
      <c r="I78" s="115"/>
      <c r="J78" s="158"/>
      <c r="K78" s="125">
        <f t="shared" si="4"/>
      </c>
      <c r="L78" s="126"/>
      <c r="M78" s="127">
        <f t="shared" si="5"/>
      </c>
      <c r="N78" s="48"/>
      <c r="O78" s="46"/>
      <c r="P78" s="150">
        <f t="shared" si="6"/>
        <v>0</v>
      </c>
      <c r="Q78" s="150">
        <f t="shared" si="7"/>
        <v>0</v>
      </c>
      <c r="R78" s="150">
        <f t="shared" si="8"/>
      </c>
      <c r="T78" s="150">
        <f t="shared" si="0"/>
        <v>0</v>
      </c>
      <c r="U78" s="150">
        <f t="shared" si="1"/>
        <v>0</v>
      </c>
      <c r="V78" s="150">
        <f t="shared" si="2"/>
        <v>0</v>
      </c>
    </row>
    <row r="79" spans="1:22" ht="19.5" customHeight="1">
      <c r="A79" s="221">
        <f t="shared" si="9"/>
        <v>66</v>
      </c>
      <c r="B79" s="47"/>
      <c r="C79" s="134">
        <f t="shared" si="3"/>
      </c>
      <c r="D79" s="135"/>
      <c r="E79" s="136"/>
      <c r="F79" s="137"/>
      <c r="G79" s="115"/>
      <c r="H79" s="145"/>
      <c r="I79" s="115"/>
      <c r="J79" s="158"/>
      <c r="K79" s="125">
        <f t="shared" si="4"/>
      </c>
      <c r="L79" s="126"/>
      <c r="M79" s="127">
        <f t="shared" si="5"/>
      </c>
      <c r="N79" s="48"/>
      <c r="O79" s="46"/>
      <c r="P79" s="150">
        <f t="shared" si="6"/>
        <v>0</v>
      </c>
      <c r="Q79" s="150">
        <f t="shared" si="7"/>
        <v>0</v>
      </c>
      <c r="R79" s="150">
        <f t="shared" si="8"/>
      </c>
      <c r="T79" s="150">
        <f aca="true" t="shared" si="10" ref="T79:T133">IF(J79=$T$12,H79,0)</f>
        <v>0</v>
      </c>
      <c r="U79" s="150">
        <f aca="true" t="shared" si="11" ref="U79:U133">IF(J79=$U$12,H79,0)</f>
        <v>0</v>
      </c>
      <c r="V79" s="150">
        <f aca="true" t="shared" si="12" ref="V79:V133">IF(J79=$V$12,H79,0)</f>
        <v>0</v>
      </c>
    </row>
    <row r="80" spans="1:22" ht="19.5" customHeight="1">
      <c r="A80" s="221">
        <f t="shared" si="9"/>
        <v>67</v>
      </c>
      <c r="B80" s="47"/>
      <c r="C80" s="134">
        <f aca="true" t="shared" si="13" ref="C80:C133">IF(D80="","",C79+1)</f>
      </c>
      <c r="D80" s="135"/>
      <c r="E80" s="136"/>
      <c r="F80" s="137"/>
      <c r="G80" s="115"/>
      <c r="H80" s="145"/>
      <c r="I80" s="115"/>
      <c r="J80" s="158"/>
      <c r="K80" s="125">
        <f aca="true" t="shared" si="14" ref="K80:K133">IF(H80="","",H80*J80)</f>
      </c>
      <c r="L80" s="126"/>
      <c r="M80" s="127">
        <f aca="true" t="shared" si="15" ref="M80:M133">IF(K80="","",H80+K80)</f>
      </c>
      <c r="N80" s="48"/>
      <c r="O80" s="46"/>
      <c r="P80" s="150">
        <f aca="true" t="shared" si="16" ref="P80:P133">IF(J80=$P$12,K80,0)</f>
        <v>0</v>
      </c>
      <c r="Q80" s="150">
        <f aca="true" t="shared" si="17" ref="Q80:Q133">IF(J80=$Q$12,K80,0)</f>
        <v>0</v>
      </c>
      <c r="R80" s="150">
        <f aca="true" t="shared" si="18" ref="R80:R133">IF(J80=$R$12,K80,0)</f>
      </c>
      <c r="T80" s="150">
        <f t="shared" si="10"/>
        <v>0</v>
      </c>
      <c r="U80" s="150">
        <f t="shared" si="11"/>
        <v>0</v>
      </c>
      <c r="V80" s="150">
        <f t="shared" si="12"/>
        <v>0</v>
      </c>
    </row>
    <row r="81" spans="1:22" ht="19.5" customHeight="1">
      <c r="A81" s="221">
        <f t="shared" si="9"/>
        <v>68</v>
      </c>
      <c r="B81" s="47"/>
      <c r="C81" s="134">
        <f t="shared" si="13"/>
      </c>
      <c r="D81" s="135"/>
      <c r="E81" s="136"/>
      <c r="F81" s="137"/>
      <c r="G81" s="115"/>
      <c r="H81" s="145"/>
      <c r="I81" s="115"/>
      <c r="J81" s="158"/>
      <c r="K81" s="125">
        <f t="shared" si="14"/>
      </c>
      <c r="L81" s="126"/>
      <c r="M81" s="127">
        <f t="shared" si="15"/>
      </c>
      <c r="N81" s="48"/>
      <c r="O81" s="46"/>
      <c r="P81" s="150">
        <f t="shared" si="16"/>
        <v>0</v>
      </c>
      <c r="Q81" s="150">
        <f t="shared" si="17"/>
        <v>0</v>
      </c>
      <c r="R81" s="150">
        <f t="shared" si="18"/>
      </c>
      <c r="T81" s="150">
        <f t="shared" si="10"/>
        <v>0</v>
      </c>
      <c r="U81" s="150">
        <f t="shared" si="11"/>
        <v>0</v>
      </c>
      <c r="V81" s="150">
        <f t="shared" si="12"/>
        <v>0</v>
      </c>
    </row>
    <row r="82" spans="1:22" ht="19.5" customHeight="1">
      <c r="A82" s="221">
        <f t="shared" si="9"/>
        <v>69</v>
      </c>
      <c r="B82" s="47"/>
      <c r="C82" s="134">
        <f t="shared" si="13"/>
      </c>
      <c r="D82" s="135"/>
      <c r="E82" s="136"/>
      <c r="F82" s="137"/>
      <c r="G82" s="115"/>
      <c r="H82" s="145"/>
      <c r="I82" s="115"/>
      <c r="J82" s="158"/>
      <c r="K82" s="125">
        <f t="shared" si="14"/>
      </c>
      <c r="L82" s="126"/>
      <c r="M82" s="127">
        <f t="shared" si="15"/>
      </c>
      <c r="N82" s="48"/>
      <c r="O82" s="46"/>
      <c r="P82" s="150">
        <f t="shared" si="16"/>
        <v>0</v>
      </c>
      <c r="Q82" s="150">
        <f t="shared" si="17"/>
        <v>0</v>
      </c>
      <c r="R82" s="150">
        <f t="shared" si="18"/>
      </c>
      <c r="T82" s="150">
        <f t="shared" si="10"/>
        <v>0</v>
      </c>
      <c r="U82" s="150">
        <f t="shared" si="11"/>
        <v>0</v>
      </c>
      <c r="V82" s="150">
        <f t="shared" si="12"/>
        <v>0</v>
      </c>
    </row>
    <row r="83" spans="1:22" ht="19.5" customHeight="1">
      <c r="A83" s="221">
        <f aca="true" t="shared" si="19" ref="A83:A133">A82+1</f>
        <v>70</v>
      </c>
      <c r="B83" s="47"/>
      <c r="C83" s="134">
        <f t="shared" si="13"/>
      </c>
      <c r="D83" s="135"/>
      <c r="E83" s="136"/>
      <c r="F83" s="137"/>
      <c r="G83" s="115"/>
      <c r="H83" s="145"/>
      <c r="I83" s="115"/>
      <c r="J83" s="158"/>
      <c r="K83" s="125">
        <f t="shared" si="14"/>
      </c>
      <c r="L83" s="126"/>
      <c r="M83" s="127">
        <f t="shared" si="15"/>
      </c>
      <c r="N83" s="48"/>
      <c r="O83" s="46"/>
      <c r="P83" s="150">
        <f t="shared" si="16"/>
        <v>0</v>
      </c>
      <c r="Q83" s="150">
        <f t="shared" si="17"/>
        <v>0</v>
      </c>
      <c r="R83" s="150">
        <f t="shared" si="18"/>
      </c>
      <c r="T83" s="150">
        <f t="shared" si="10"/>
        <v>0</v>
      </c>
      <c r="U83" s="150">
        <f t="shared" si="11"/>
        <v>0</v>
      </c>
      <c r="V83" s="150">
        <f t="shared" si="12"/>
        <v>0</v>
      </c>
    </row>
    <row r="84" spans="1:22" ht="19.5" customHeight="1">
      <c r="A84" s="221">
        <f t="shared" si="19"/>
        <v>71</v>
      </c>
      <c r="B84" s="47"/>
      <c r="C84" s="134">
        <f t="shared" si="13"/>
      </c>
      <c r="D84" s="135"/>
      <c r="E84" s="136"/>
      <c r="F84" s="137"/>
      <c r="G84" s="115"/>
      <c r="H84" s="145"/>
      <c r="I84" s="115"/>
      <c r="J84" s="158"/>
      <c r="K84" s="125">
        <f t="shared" si="14"/>
      </c>
      <c r="L84" s="126"/>
      <c r="M84" s="127">
        <f t="shared" si="15"/>
      </c>
      <c r="N84" s="48"/>
      <c r="O84" s="46"/>
      <c r="P84" s="150">
        <f t="shared" si="16"/>
        <v>0</v>
      </c>
      <c r="Q84" s="150">
        <f t="shared" si="17"/>
        <v>0</v>
      </c>
      <c r="R84" s="150">
        <f t="shared" si="18"/>
      </c>
      <c r="T84" s="150">
        <f t="shared" si="10"/>
        <v>0</v>
      </c>
      <c r="U84" s="150">
        <f t="shared" si="11"/>
        <v>0</v>
      </c>
      <c r="V84" s="150">
        <f t="shared" si="12"/>
        <v>0</v>
      </c>
    </row>
    <row r="85" spans="1:22" ht="19.5" customHeight="1">
      <c r="A85" s="221">
        <f t="shared" si="19"/>
        <v>72</v>
      </c>
      <c r="B85" s="47"/>
      <c r="C85" s="134">
        <f t="shared" si="13"/>
      </c>
      <c r="D85" s="135"/>
      <c r="E85" s="136"/>
      <c r="F85" s="137"/>
      <c r="G85" s="115"/>
      <c r="H85" s="145"/>
      <c r="I85" s="115"/>
      <c r="J85" s="158"/>
      <c r="K85" s="125">
        <f t="shared" si="14"/>
      </c>
      <c r="L85" s="126"/>
      <c r="M85" s="127">
        <f t="shared" si="15"/>
      </c>
      <c r="N85" s="48"/>
      <c r="O85" s="46"/>
      <c r="P85" s="150">
        <f t="shared" si="16"/>
        <v>0</v>
      </c>
      <c r="Q85" s="150">
        <f t="shared" si="17"/>
        <v>0</v>
      </c>
      <c r="R85" s="150">
        <f t="shared" si="18"/>
      </c>
      <c r="T85" s="150">
        <f t="shared" si="10"/>
        <v>0</v>
      </c>
      <c r="U85" s="150">
        <f t="shared" si="11"/>
        <v>0</v>
      </c>
      <c r="V85" s="150">
        <f t="shared" si="12"/>
        <v>0</v>
      </c>
    </row>
    <row r="86" spans="1:22" ht="19.5" customHeight="1">
      <c r="A86" s="221">
        <f t="shared" si="19"/>
        <v>73</v>
      </c>
      <c r="B86" s="47"/>
      <c r="C86" s="134">
        <f t="shared" si="13"/>
      </c>
      <c r="D86" s="135"/>
      <c r="E86" s="136"/>
      <c r="F86" s="137"/>
      <c r="G86" s="115"/>
      <c r="H86" s="145"/>
      <c r="I86" s="115"/>
      <c r="J86" s="158"/>
      <c r="K86" s="125">
        <f t="shared" si="14"/>
      </c>
      <c r="L86" s="126"/>
      <c r="M86" s="127">
        <f t="shared" si="15"/>
      </c>
      <c r="N86" s="48"/>
      <c r="O86" s="46"/>
      <c r="P86" s="150">
        <f t="shared" si="16"/>
        <v>0</v>
      </c>
      <c r="Q86" s="150">
        <f t="shared" si="17"/>
        <v>0</v>
      </c>
      <c r="R86" s="150">
        <f t="shared" si="18"/>
      </c>
      <c r="T86" s="150">
        <f t="shared" si="10"/>
        <v>0</v>
      </c>
      <c r="U86" s="150">
        <f t="shared" si="11"/>
        <v>0</v>
      </c>
      <c r="V86" s="150">
        <f t="shared" si="12"/>
        <v>0</v>
      </c>
    </row>
    <row r="87" spans="1:22" ht="19.5" customHeight="1">
      <c r="A87" s="221">
        <f t="shared" si="19"/>
        <v>74</v>
      </c>
      <c r="B87" s="47"/>
      <c r="C87" s="134">
        <f t="shared" si="13"/>
      </c>
      <c r="D87" s="135"/>
      <c r="E87" s="136"/>
      <c r="F87" s="137"/>
      <c r="G87" s="115"/>
      <c r="H87" s="145"/>
      <c r="I87" s="115"/>
      <c r="J87" s="158"/>
      <c r="K87" s="125">
        <f t="shared" si="14"/>
      </c>
      <c r="L87" s="126"/>
      <c r="M87" s="127">
        <f t="shared" si="15"/>
      </c>
      <c r="N87" s="48"/>
      <c r="O87" s="46"/>
      <c r="P87" s="150">
        <f t="shared" si="16"/>
        <v>0</v>
      </c>
      <c r="Q87" s="150">
        <f t="shared" si="17"/>
        <v>0</v>
      </c>
      <c r="R87" s="150">
        <f t="shared" si="18"/>
      </c>
      <c r="T87" s="150">
        <f t="shared" si="10"/>
        <v>0</v>
      </c>
      <c r="U87" s="150">
        <f t="shared" si="11"/>
        <v>0</v>
      </c>
      <c r="V87" s="150">
        <f t="shared" si="12"/>
        <v>0</v>
      </c>
    </row>
    <row r="88" spans="1:22" ht="19.5" customHeight="1">
      <c r="A88" s="221">
        <f t="shared" si="19"/>
        <v>75</v>
      </c>
      <c r="B88" s="47"/>
      <c r="C88" s="134">
        <f t="shared" si="13"/>
      </c>
      <c r="D88" s="135"/>
      <c r="E88" s="136"/>
      <c r="F88" s="137"/>
      <c r="G88" s="115"/>
      <c r="H88" s="145"/>
      <c r="I88" s="115"/>
      <c r="J88" s="158"/>
      <c r="K88" s="125">
        <f t="shared" si="14"/>
      </c>
      <c r="L88" s="126"/>
      <c r="M88" s="127">
        <f t="shared" si="15"/>
      </c>
      <c r="N88" s="48"/>
      <c r="O88" s="46"/>
      <c r="P88" s="150">
        <f t="shared" si="16"/>
        <v>0</v>
      </c>
      <c r="Q88" s="150">
        <f t="shared" si="17"/>
        <v>0</v>
      </c>
      <c r="R88" s="150">
        <f t="shared" si="18"/>
      </c>
      <c r="T88" s="150">
        <f t="shared" si="10"/>
        <v>0</v>
      </c>
      <c r="U88" s="150">
        <f t="shared" si="11"/>
        <v>0</v>
      </c>
      <c r="V88" s="150">
        <f t="shared" si="12"/>
        <v>0</v>
      </c>
    </row>
    <row r="89" spans="1:22" ht="19.5" customHeight="1">
      <c r="A89" s="221">
        <f t="shared" si="19"/>
        <v>76</v>
      </c>
      <c r="B89" s="47"/>
      <c r="C89" s="134">
        <f t="shared" si="13"/>
      </c>
      <c r="D89" s="135"/>
      <c r="E89" s="136"/>
      <c r="F89" s="137"/>
      <c r="G89" s="115"/>
      <c r="H89" s="145"/>
      <c r="I89" s="115"/>
      <c r="J89" s="158"/>
      <c r="K89" s="125">
        <f t="shared" si="14"/>
      </c>
      <c r="L89" s="126"/>
      <c r="M89" s="127">
        <f t="shared" si="15"/>
      </c>
      <c r="N89" s="48"/>
      <c r="O89" s="46"/>
      <c r="P89" s="150">
        <f t="shared" si="16"/>
        <v>0</v>
      </c>
      <c r="Q89" s="150">
        <f t="shared" si="17"/>
        <v>0</v>
      </c>
      <c r="R89" s="150">
        <f t="shared" si="18"/>
      </c>
      <c r="T89" s="150">
        <f t="shared" si="10"/>
        <v>0</v>
      </c>
      <c r="U89" s="150">
        <f t="shared" si="11"/>
        <v>0</v>
      </c>
      <c r="V89" s="150">
        <f t="shared" si="12"/>
        <v>0</v>
      </c>
    </row>
    <row r="90" spans="1:22" ht="19.5" customHeight="1">
      <c r="A90" s="221">
        <f t="shared" si="19"/>
        <v>77</v>
      </c>
      <c r="B90" s="47"/>
      <c r="C90" s="134">
        <f t="shared" si="13"/>
      </c>
      <c r="D90" s="135"/>
      <c r="E90" s="136"/>
      <c r="F90" s="137"/>
      <c r="G90" s="115"/>
      <c r="H90" s="145"/>
      <c r="I90" s="115"/>
      <c r="J90" s="158"/>
      <c r="K90" s="125">
        <f t="shared" si="14"/>
      </c>
      <c r="L90" s="126"/>
      <c r="M90" s="127">
        <f t="shared" si="15"/>
      </c>
      <c r="N90" s="48"/>
      <c r="O90" s="46"/>
      <c r="P90" s="150">
        <f t="shared" si="16"/>
        <v>0</v>
      </c>
      <c r="Q90" s="150">
        <f t="shared" si="17"/>
        <v>0</v>
      </c>
      <c r="R90" s="150">
        <f t="shared" si="18"/>
      </c>
      <c r="T90" s="150">
        <f t="shared" si="10"/>
        <v>0</v>
      </c>
      <c r="U90" s="150">
        <f t="shared" si="11"/>
        <v>0</v>
      </c>
      <c r="V90" s="150">
        <f t="shared" si="12"/>
        <v>0</v>
      </c>
    </row>
    <row r="91" spans="1:22" ht="19.5" customHeight="1">
      <c r="A91" s="221">
        <f t="shared" si="19"/>
        <v>78</v>
      </c>
      <c r="B91" s="47"/>
      <c r="C91" s="134">
        <f t="shared" si="13"/>
      </c>
      <c r="D91" s="135"/>
      <c r="E91" s="136"/>
      <c r="F91" s="137"/>
      <c r="G91" s="115"/>
      <c r="H91" s="145"/>
      <c r="I91" s="115"/>
      <c r="J91" s="158"/>
      <c r="K91" s="125">
        <f t="shared" si="14"/>
      </c>
      <c r="L91" s="126"/>
      <c r="M91" s="127">
        <f t="shared" si="15"/>
      </c>
      <c r="N91" s="48"/>
      <c r="O91" s="46"/>
      <c r="P91" s="150">
        <f t="shared" si="16"/>
        <v>0</v>
      </c>
      <c r="Q91" s="150">
        <f t="shared" si="17"/>
        <v>0</v>
      </c>
      <c r="R91" s="150">
        <f t="shared" si="18"/>
      </c>
      <c r="T91" s="150">
        <f t="shared" si="10"/>
        <v>0</v>
      </c>
      <c r="U91" s="150">
        <f t="shared" si="11"/>
        <v>0</v>
      </c>
      <c r="V91" s="150">
        <f t="shared" si="12"/>
        <v>0</v>
      </c>
    </row>
    <row r="92" spans="1:22" ht="19.5" customHeight="1">
      <c r="A92" s="221">
        <f t="shared" si="19"/>
        <v>79</v>
      </c>
      <c r="B92" s="47"/>
      <c r="C92" s="134">
        <f t="shared" si="13"/>
      </c>
      <c r="D92" s="135"/>
      <c r="E92" s="136"/>
      <c r="F92" s="137"/>
      <c r="G92" s="115"/>
      <c r="H92" s="145"/>
      <c r="I92" s="115"/>
      <c r="J92" s="158"/>
      <c r="K92" s="125">
        <f t="shared" si="14"/>
      </c>
      <c r="L92" s="126"/>
      <c r="M92" s="127">
        <f t="shared" si="15"/>
      </c>
      <c r="N92" s="48"/>
      <c r="O92" s="46"/>
      <c r="P92" s="150">
        <f t="shared" si="16"/>
        <v>0</v>
      </c>
      <c r="Q92" s="150">
        <f t="shared" si="17"/>
        <v>0</v>
      </c>
      <c r="R92" s="150">
        <f t="shared" si="18"/>
      </c>
      <c r="T92" s="150">
        <f t="shared" si="10"/>
        <v>0</v>
      </c>
      <c r="U92" s="150">
        <f t="shared" si="11"/>
        <v>0</v>
      </c>
      <c r="V92" s="150">
        <f t="shared" si="12"/>
        <v>0</v>
      </c>
    </row>
    <row r="93" spans="1:22" ht="19.5" customHeight="1">
      <c r="A93" s="221">
        <f t="shared" si="19"/>
        <v>80</v>
      </c>
      <c r="B93" s="47"/>
      <c r="C93" s="134">
        <f t="shared" si="13"/>
      </c>
      <c r="D93" s="135"/>
      <c r="E93" s="136"/>
      <c r="F93" s="137"/>
      <c r="G93" s="115"/>
      <c r="H93" s="145"/>
      <c r="I93" s="115"/>
      <c r="J93" s="158"/>
      <c r="K93" s="125">
        <f t="shared" si="14"/>
      </c>
      <c r="L93" s="126"/>
      <c r="M93" s="127">
        <f t="shared" si="15"/>
      </c>
      <c r="N93" s="48"/>
      <c r="O93" s="46"/>
      <c r="P93" s="150">
        <f t="shared" si="16"/>
        <v>0</v>
      </c>
      <c r="Q93" s="150">
        <f t="shared" si="17"/>
        <v>0</v>
      </c>
      <c r="R93" s="150">
        <f t="shared" si="18"/>
      </c>
      <c r="T93" s="150">
        <f t="shared" si="10"/>
        <v>0</v>
      </c>
      <c r="U93" s="150">
        <f t="shared" si="11"/>
        <v>0</v>
      </c>
      <c r="V93" s="150">
        <f t="shared" si="12"/>
        <v>0</v>
      </c>
    </row>
    <row r="94" spans="1:22" ht="19.5" customHeight="1">
      <c r="A94" s="221">
        <f t="shared" si="19"/>
        <v>81</v>
      </c>
      <c r="B94" s="47"/>
      <c r="C94" s="134">
        <f t="shared" si="13"/>
      </c>
      <c r="D94" s="135"/>
      <c r="E94" s="136"/>
      <c r="F94" s="137"/>
      <c r="G94" s="115"/>
      <c r="H94" s="145"/>
      <c r="I94" s="115"/>
      <c r="J94" s="158"/>
      <c r="K94" s="125">
        <f t="shared" si="14"/>
      </c>
      <c r="L94" s="126"/>
      <c r="M94" s="127">
        <f t="shared" si="15"/>
      </c>
      <c r="N94" s="48"/>
      <c r="O94" s="46"/>
      <c r="P94" s="150">
        <f t="shared" si="16"/>
        <v>0</v>
      </c>
      <c r="Q94" s="150">
        <f t="shared" si="17"/>
        <v>0</v>
      </c>
      <c r="R94" s="150">
        <f t="shared" si="18"/>
      </c>
      <c r="T94" s="150">
        <f t="shared" si="10"/>
        <v>0</v>
      </c>
      <c r="U94" s="150">
        <f t="shared" si="11"/>
        <v>0</v>
      </c>
      <c r="V94" s="150">
        <f t="shared" si="12"/>
        <v>0</v>
      </c>
    </row>
    <row r="95" spans="1:22" ht="19.5" customHeight="1">
      <c r="A95" s="221">
        <f t="shared" si="19"/>
        <v>82</v>
      </c>
      <c r="B95" s="47"/>
      <c r="C95" s="134">
        <f t="shared" si="13"/>
      </c>
      <c r="D95" s="135"/>
      <c r="E95" s="136"/>
      <c r="F95" s="137"/>
      <c r="G95" s="115"/>
      <c r="H95" s="145"/>
      <c r="I95" s="115"/>
      <c r="J95" s="158"/>
      <c r="K95" s="125">
        <f t="shared" si="14"/>
      </c>
      <c r="L95" s="126"/>
      <c r="M95" s="127">
        <f t="shared" si="15"/>
      </c>
      <c r="N95" s="48"/>
      <c r="O95" s="46"/>
      <c r="P95" s="150">
        <f t="shared" si="16"/>
        <v>0</v>
      </c>
      <c r="Q95" s="150">
        <f t="shared" si="17"/>
        <v>0</v>
      </c>
      <c r="R95" s="150">
        <f t="shared" si="18"/>
      </c>
      <c r="T95" s="150">
        <f t="shared" si="10"/>
        <v>0</v>
      </c>
      <c r="U95" s="150">
        <f t="shared" si="11"/>
        <v>0</v>
      </c>
      <c r="V95" s="150">
        <f t="shared" si="12"/>
        <v>0</v>
      </c>
    </row>
    <row r="96" spans="1:22" ht="19.5" customHeight="1">
      <c r="A96" s="221">
        <f t="shared" si="19"/>
        <v>83</v>
      </c>
      <c r="B96" s="47"/>
      <c r="C96" s="134">
        <f t="shared" si="13"/>
      </c>
      <c r="D96" s="135"/>
      <c r="E96" s="136"/>
      <c r="F96" s="137"/>
      <c r="G96" s="115"/>
      <c r="H96" s="145"/>
      <c r="I96" s="115"/>
      <c r="J96" s="158"/>
      <c r="K96" s="125">
        <f t="shared" si="14"/>
      </c>
      <c r="L96" s="126"/>
      <c r="M96" s="127">
        <f t="shared" si="15"/>
      </c>
      <c r="N96" s="48"/>
      <c r="O96" s="46"/>
      <c r="P96" s="150">
        <f t="shared" si="16"/>
        <v>0</v>
      </c>
      <c r="Q96" s="150">
        <f t="shared" si="17"/>
        <v>0</v>
      </c>
      <c r="R96" s="150">
        <f t="shared" si="18"/>
      </c>
      <c r="T96" s="150">
        <f t="shared" si="10"/>
        <v>0</v>
      </c>
      <c r="U96" s="150">
        <f t="shared" si="11"/>
        <v>0</v>
      </c>
      <c r="V96" s="150">
        <f t="shared" si="12"/>
        <v>0</v>
      </c>
    </row>
    <row r="97" spans="1:22" ht="19.5" customHeight="1">
      <c r="A97" s="221">
        <f t="shared" si="19"/>
        <v>84</v>
      </c>
      <c r="B97" s="47"/>
      <c r="C97" s="134">
        <f t="shared" si="13"/>
      </c>
      <c r="D97" s="135"/>
      <c r="E97" s="136"/>
      <c r="F97" s="137"/>
      <c r="G97" s="115"/>
      <c r="H97" s="145"/>
      <c r="I97" s="115"/>
      <c r="J97" s="158"/>
      <c r="K97" s="125">
        <f t="shared" si="14"/>
      </c>
      <c r="L97" s="126"/>
      <c r="M97" s="127">
        <f t="shared" si="15"/>
      </c>
      <c r="N97" s="48"/>
      <c r="O97" s="46"/>
      <c r="P97" s="150">
        <f t="shared" si="16"/>
        <v>0</v>
      </c>
      <c r="Q97" s="150">
        <f t="shared" si="17"/>
        <v>0</v>
      </c>
      <c r="R97" s="150">
        <f t="shared" si="18"/>
      </c>
      <c r="T97" s="150">
        <f t="shared" si="10"/>
        <v>0</v>
      </c>
      <c r="U97" s="150">
        <f t="shared" si="11"/>
        <v>0</v>
      </c>
      <c r="V97" s="150">
        <f t="shared" si="12"/>
        <v>0</v>
      </c>
    </row>
    <row r="98" spans="1:22" ht="19.5" customHeight="1">
      <c r="A98" s="221">
        <f t="shared" si="19"/>
        <v>85</v>
      </c>
      <c r="B98" s="47"/>
      <c r="C98" s="134">
        <f t="shared" si="13"/>
      </c>
      <c r="D98" s="135"/>
      <c r="E98" s="136"/>
      <c r="F98" s="137"/>
      <c r="G98" s="115"/>
      <c r="H98" s="145"/>
      <c r="I98" s="115"/>
      <c r="J98" s="158"/>
      <c r="K98" s="125">
        <f t="shared" si="14"/>
      </c>
      <c r="L98" s="126"/>
      <c r="M98" s="127">
        <f t="shared" si="15"/>
      </c>
      <c r="N98" s="48"/>
      <c r="O98" s="46"/>
      <c r="P98" s="150">
        <f t="shared" si="16"/>
        <v>0</v>
      </c>
      <c r="Q98" s="150">
        <f t="shared" si="17"/>
        <v>0</v>
      </c>
      <c r="R98" s="150">
        <f t="shared" si="18"/>
      </c>
      <c r="T98" s="150">
        <f t="shared" si="10"/>
        <v>0</v>
      </c>
      <c r="U98" s="150">
        <f t="shared" si="11"/>
        <v>0</v>
      </c>
      <c r="V98" s="150">
        <f t="shared" si="12"/>
        <v>0</v>
      </c>
    </row>
    <row r="99" spans="1:22" ht="19.5" customHeight="1">
      <c r="A99" s="221">
        <f t="shared" si="19"/>
        <v>86</v>
      </c>
      <c r="B99" s="47"/>
      <c r="C99" s="134">
        <f t="shared" si="13"/>
      </c>
      <c r="D99" s="135"/>
      <c r="E99" s="136"/>
      <c r="F99" s="137"/>
      <c r="G99" s="115"/>
      <c r="H99" s="145"/>
      <c r="I99" s="115"/>
      <c r="J99" s="158"/>
      <c r="K99" s="125">
        <f t="shared" si="14"/>
      </c>
      <c r="L99" s="126"/>
      <c r="M99" s="127">
        <f t="shared" si="15"/>
      </c>
      <c r="N99" s="48"/>
      <c r="O99" s="46"/>
      <c r="P99" s="150">
        <f t="shared" si="16"/>
        <v>0</v>
      </c>
      <c r="Q99" s="150">
        <f t="shared" si="17"/>
        <v>0</v>
      </c>
      <c r="R99" s="150">
        <f t="shared" si="18"/>
      </c>
      <c r="T99" s="150">
        <f t="shared" si="10"/>
        <v>0</v>
      </c>
      <c r="U99" s="150">
        <f t="shared" si="11"/>
        <v>0</v>
      </c>
      <c r="V99" s="150">
        <f t="shared" si="12"/>
        <v>0</v>
      </c>
    </row>
    <row r="100" spans="1:22" ht="19.5" customHeight="1">
      <c r="A100" s="221">
        <f t="shared" si="19"/>
        <v>87</v>
      </c>
      <c r="B100" s="47"/>
      <c r="C100" s="134">
        <f t="shared" si="13"/>
      </c>
      <c r="D100" s="135"/>
      <c r="E100" s="136"/>
      <c r="F100" s="137"/>
      <c r="G100" s="115"/>
      <c r="H100" s="145"/>
      <c r="I100" s="115"/>
      <c r="J100" s="158"/>
      <c r="K100" s="125">
        <f t="shared" si="14"/>
      </c>
      <c r="L100" s="126"/>
      <c r="M100" s="127">
        <f t="shared" si="15"/>
      </c>
      <c r="N100" s="48"/>
      <c r="O100" s="46"/>
      <c r="P100" s="150">
        <f t="shared" si="16"/>
        <v>0</v>
      </c>
      <c r="Q100" s="150">
        <f t="shared" si="17"/>
        <v>0</v>
      </c>
      <c r="R100" s="150">
        <f t="shared" si="18"/>
      </c>
      <c r="T100" s="150">
        <f t="shared" si="10"/>
        <v>0</v>
      </c>
      <c r="U100" s="150">
        <f t="shared" si="11"/>
        <v>0</v>
      </c>
      <c r="V100" s="150">
        <f t="shared" si="12"/>
        <v>0</v>
      </c>
    </row>
    <row r="101" spans="1:22" ht="19.5" customHeight="1">
      <c r="A101" s="221">
        <f t="shared" si="19"/>
        <v>88</v>
      </c>
      <c r="B101" s="47"/>
      <c r="C101" s="134">
        <f t="shared" si="13"/>
      </c>
      <c r="D101" s="135"/>
      <c r="E101" s="136"/>
      <c r="F101" s="137"/>
      <c r="G101" s="115"/>
      <c r="H101" s="145"/>
      <c r="I101" s="115"/>
      <c r="J101" s="158"/>
      <c r="K101" s="125">
        <f t="shared" si="14"/>
      </c>
      <c r="L101" s="126"/>
      <c r="M101" s="127">
        <f t="shared" si="15"/>
      </c>
      <c r="N101" s="48"/>
      <c r="O101" s="46"/>
      <c r="P101" s="150">
        <f t="shared" si="16"/>
        <v>0</v>
      </c>
      <c r="Q101" s="150">
        <f t="shared" si="17"/>
        <v>0</v>
      </c>
      <c r="R101" s="150">
        <f t="shared" si="18"/>
      </c>
      <c r="T101" s="150">
        <f t="shared" si="10"/>
        <v>0</v>
      </c>
      <c r="U101" s="150">
        <f t="shared" si="11"/>
        <v>0</v>
      </c>
      <c r="V101" s="150">
        <f t="shared" si="12"/>
        <v>0</v>
      </c>
    </row>
    <row r="102" spans="1:22" ht="19.5" customHeight="1">
      <c r="A102" s="221">
        <f t="shared" si="19"/>
        <v>89</v>
      </c>
      <c r="B102" s="47"/>
      <c r="C102" s="134">
        <f t="shared" si="13"/>
      </c>
      <c r="D102" s="135"/>
      <c r="E102" s="136"/>
      <c r="F102" s="137"/>
      <c r="G102" s="115"/>
      <c r="H102" s="145"/>
      <c r="I102" s="115"/>
      <c r="J102" s="158"/>
      <c r="K102" s="125">
        <f t="shared" si="14"/>
      </c>
      <c r="L102" s="126"/>
      <c r="M102" s="127">
        <f t="shared" si="15"/>
      </c>
      <c r="N102" s="48"/>
      <c r="O102" s="46"/>
      <c r="P102" s="150">
        <f t="shared" si="16"/>
        <v>0</v>
      </c>
      <c r="Q102" s="150">
        <f t="shared" si="17"/>
        <v>0</v>
      </c>
      <c r="R102" s="150">
        <f t="shared" si="18"/>
      </c>
      <c r="T102" s="150">
        <f t="shared" si="10"/>
        <v>0</v>
      </c>
      <c r="U102" s="150">
        <f t="shared" si="11"/>
        <v>0</v>
      </c>
      <c r="V102" s="150">
        <f t="shared" si="12"/>
        <v>0</v>
      </c>
    </row>
    <row r="103" spans="1:22" ht="19.5" customHeight="1">
      <c r="A103" s="221">
        <f t="shared" si="19"/>
        <v>90</v>
      </c>
      <c r="B103" s="47"/>
      <c r="C103" s="134">
        <f t="shared" si="13"/>
      </c>
      <c r="D103" s="135"/>
      <c r="E103" s="136"/>
      <c r="F103" s="137"/>
      <c r="G103" s="115"/>
      <c r="H103" s="145"/>
      <c r="I103" s="115"/>
      <c r="J103" s="158"/>
      <c r="K103" s="125">
        <f t="shared" si="14"/>
      </c>
      <c r="L103" s="126"/>
      <c r="M103" s="127">
        <f t="shared" si="15"/>
      </c>
      <c r="N103" s="48"/>
      <c r="O103" s="46"/>
      <c r="P103" s="150">
        <f t="shared" si="16"/>
        <v>0</v>
      </c>
      <c r="Q103" s="150">
        <f t="shared" si="17"/>
        <v>0</v>
      </c>
      <c r="R103" s="150">
        <f t="shared" si="18"/>
      </c>
      <c r="T103" s="150">
        <f t="shared" si="10"/>
        <v>0</v>
      </c>
      <c r="U103" s="150">
        <f t="shared" si="11"/>
        <v>0</v>
      </c>
      <c r="V103" s="150">
        <f t="shared" si="12"/>
        <v>0</v>
      </c>
    </row>
    <row r="104" spans="1:22" ht="19.5" customHeight="1">
      <c r="A104" s="221">
        <f t="shared" si="19"/>
        <v>91</v>
      </c>
      <c r="B104" s="47"/>
      <c r="C104" s="134">
        <f t="shared" si="13"/>
      </c>
      <c r="D104" s="135"/>
      <c r="E104" s="136"/>
      <c r="F104" s="137"/>
      <c r="G104" s="115"/>
      <c r="H104" s="145"/>
      <c r="I104" s="115"/>
      <c r="J104" s="158"/>
      <c r="K104" s="125">
        <f t="shared" si="14"/>
      </c>
      <c r="L104" s="126"/>
      <c r="M104" s="127">
        <f t="shared" si="15"/>
      </c>
      <c r="N104" s="48"/>
      <c r="O104" s="46"/>
      <c r="P104" s="150">
        <f t="shared" si="16"/>
        <v>0</v>
      </c>
      <c r="Q104" s="150">
        <f t="shared" si="17"/>
        <v>0</v>
      </c>
      <c r="R104" s="150">
        <f t="shared" si="18"/>
      </c>
      <c r="T104" s="150">
        <f t="shared" si="10"/>
        <v>0</v>
      </c>
      <c r="U104" s="150">
        <f t="shared" si="11"/>
        <v>0</v>
      </c>
      <c r="V104" s="150">
        <f t="shared" si="12"/>
        <v>0</v>
      </c>
    </row>
    <row r="105" spans="1:22" ht="19.5" customHeight="1">
      <c r="A105" s="221">
        <f t="shared" si="19"/>
        <v>92</v>
      </c>
      <c r="B105" s="47"/>
      <c r="C105" s="134">
        <f t="shared" si="13"/>
      </c>
      <c r="D105" s="135"/>
      <c r="E105" s="136"/>
      <c r="F105" s="137"/>
      <c r="G105" s="115"/>
      <c r="H105" s="145"/>
      <c r="I105" s="115"/>
      <c r="J105" s="158"/>
      <c r="K105" s="125">
        <f t="shared" si="14"/>
      </c>
      <c r="L105" s="126"/>
      <c r="M105" s="127">
        <f t="shared" si="15"/>
      </c>
      <c r="N105" s="48"/>
      <c r="O105" s="46"/>
      <c r="P105" s="150">
        <f t="shared" si="16"/>
        <v>0</v>
      </c>
      <c r="Q105" s="150">
        <f t="shared" si="17"/>
        <v>0</v>
      </c>
      <c r="R105" s="150">
        <f t="shared" si="18"/>
      </c>
      <c r="T105" s="150">
        <f t="shared" si="10"/>
        <v>0</v>
      </c>
      <c r="U105" s="150">
        <f t="shared" si="11"/>
        <v>0</v>
      </c>
      <c r="V105" s="150">
        <f t="shared" si="12"/>
        <v>0</v>
      </c>
    </row>
    <row r="106" spans="1:22" ht="19.5" customHeight="1">
      <c r="A106" s="221">
        <f t="shared" si="19"/>
        <v>93</v>
      </c>
      <c r="B106" s="47"/>
      <c r="C106" s="134">
        <f t="shared" si="13"/>
      </c>
      <c r="D106" s="135"/>
      <c r="E106" s="136"/>
      <c r="F106" s="137"/>
      <c r="G106" s="115"/>
      <c r="H106" s="145"/>
      <c r="I106" s="115"/>
      <c r="J106" s="158"/>
      <c r="K106" s="125">
        <f t="shared" si="14"/>
      </c>
      <c r="L106" s="126"/>
      <c r="M106" s="127">
        <f t="shared" si="15"/>
      </c>
      <c r="N106" s="48"/>
      <c r="O106" s="46"/>
      <c r="P106" s="150">
        <f t="shared" si="16"/>
        <v>0</v>
      </c>
      <c r="Q106" s="150">
        <f t="shared" si="17"/>
        <v>0</v>
      </c>
      <c r="R106" s="150">
        <f t="shared" si="18"/>
      </c>
      <c r="T106" s="150">
        <f t="shared" si="10"/>
        <v>0</v>
      </c>
      <c r="U106" s="150">
        <f t="shared" si="11"/>
        <v>0</v>
      </c>
      <c r="V106" s="150">
        <f t="shared" si="12"/>
        <v>0</v>
      </c>
    </row>
    <row r="107" spans="1:22" ht="19.5" customHeight="1">
      <c r="A107" s="221">
        <f t="shared" si="19"/>
        <v>94</v>
      </c>
      <c r="B107" s="47"/>
      <c r="C107" s="134">
        <f t="shared" si="13"/>
      </c>
      <c r="D107" s="135"/>
      <c r="E107" s="136"/>
      <c r="F107" s="137"/>
      <c r="G107" s="115"/>
      <c r="H107" s="145"/>
      <c r="I107" s="115"/>
      <c r="J107" s="158"/>
      <c r="K107" s="125">
        <f t="shared" si="14"/>
      </c>
      <c r="L107" s="126"/>
      <c r="M107" s="127">
        <f t="shared" si="15"/>
      </c>
      <c r="N107" s="48"/>
      <c r="O107" s="46"/>
      <c r="P107" s="150">
        <f t="shared" si="16"/>
        <v>0</v>
      </c>
      <c r="Q107" s="150">
        <f t="shared" si="17"/>
        <v>0</v>
      </c>
      <c r="R107" s="150">
        <f t="shared" si="18"/>
      </c>
      <c r="T107" s="150">
        <f t="shared" si="10"/>
        <v>0</v>
      </c>
      <c r="U107" s="150">
        <f t="shared" si="11"/>
        <v>0</v>
      </c>
      <c r="V107" s="150">
        <f t="shared" si="12"/>
        <v>0</v>
      </c>
    </row>
    <row r="108" spans="1:22" ht="19.5" customHeight="1">
      <c r="A108" s="221">
        <f t="shared" si="19"/>
        <v>95</v>
      </c>
      <c r="B108" s="47"/>
      <c r="C108" s="134">
        <f t="shared" si="13"/>
      </c>
      <c r="D108" s="135"/>
      <c r="E108" s="136"/>
      <c r="F108" s="137"/>
      <c r="G108" s="115"/>
      <c r="H108" s="145"/>
      <c r="I108" s="115"/>
      <c r="J108" s="158"/>
      <c r="K108" s="125">
        <f t="shared" si="14"/>
      </c>
      <c r="L108" s="126"/>
      <c r="M108" s="127">
        <f t="shared" si="15"/>
      </c>
      <c r="N108" s="48"/>
      <c r="O108" s="46"/>
      <c r="P108" s="150">
        <f t="shared" si="16"/>
        <v>0</v>
      </c>
      <c r="Q108" s="150">
        <f t="shared" si="17"/>
        <v>0</v>
      </c>
      <c r="R108" s="150">
        <f t="shared" si="18"/>
      </c>
      <c r="T108" s="150">
        <f t="shared" si="10"/>
        <v>0</v>
      </c>
      <c r="U108" s="150">
        <f t="shared" si="11"/>
        <v>0</v>
      </c>
      <c r="V108" s="150">
        <f t="shared" si="12"/>
        <v>0</v>
      </c>
    </row>
    <row r="109" spans="1:22" ht="19.5" customHeight="1">
      <c r="A109" s="221">
        <f t="shared" si="19"/>
        <v>96</v>
      </c>
      <c r="B109" s="47"/>
      <c r="C109" s="134">
        <f t="shared" si="13"/>
      </c>
      <c r="D109" s="135"/>
      <c r="E109" s="136"/>
      <c r="F109" s="137"/>
      <c r="G109" s="115"/>
      <c r="H109" s="145"/>
      <c r="I109" s="115"/>
      <c r="J109" s="158"/>
      <c r="K109" s="125">
        <f t="shared" si="14"/>
      </c>
      <c r="L109" s="126"/>
      <c r="M109" s="127">
        <f t="shared" si="15"/>
      </c>
      <c r="N109" s="48"/>
      <c r="O109" s="46"/>
      <c r="P109" s="150">
        <f t="shared" si="16"/>
        <v>0</v>
      </c>
      <c r="Q109" s="150">
        <f t="shared" si="17"/>
        <v>0</v>
      </c>
      <c r="R109" s="150">
        <f t="shared" si="18"/>
      </c>
      <c r="T109" s="150">
        <f t="shared" si="10"/>
        <v>0</v>
      </c>
      <c r="U109" s="150">
        <f t="shared" si="11"/>
        <v>0</v>
      </c>
      <c r="V109" s="150">
        <f t="shared" si="12"/>
        <v>0</v>
      </c>
    </row>
    <row r="110" spans="1:22" ht="19.5" customHeight="1">
      <c r="A110" s="221">
        <f t="shared" si="19"/>
        <v>97</v>
      </c>
      <c r="B110" s="47"/>
      <c r="C110" s="134">
        <f t="shared" si="13"/>
      </c>
      <c r="D110" s="135"/>
      <c r="E110" s="136"/>
      <c r="F110" s="137"/>
      <c r="G110" s="115"/>
      <c r="H110" s="145"/>
      <c r="I110" s="115"/>
      <c r="J110" s="158"/>
      <c r="K110" s="125">
        <f t="shared" si="14"/>
      </c>
      <c r="L110" s="126"/>
      <c r="M110" s="127">
        <f t="shared" si="15"/>
      </c>
      <c r="N110" s="48"/>
      <c r="O110" s="46"/>
      <c r="P110" s="150">
        <f t="shared" si="16"/>
        <v>0</v>
      </c>
      <c r="Q110" s="150">
        <f t="shared" si="17"/>
        <v>0</v>
      </c>
      <c r="R110" s="150">
        <f t="shared" si="18"/>
      </c>
      <c r="T110" s="150">
        <f t="shared" si="10"/>
        <v>0</v>
      </c>
      <c r="U110" s="150">
        <f t="shared" si="11"/>
        <v>0</v>
      </c>
      <c r="V110" s="150">
        <f t="shared" si="12"/>
        <v>0</v>
      </c>
    </row>
    <row r="111" spans="1:22" ht="19.5" customHeight="1">
      <c r="A111" s="221">
        <f t="shared" si="19"/>
        <v>98</v>
      </c>
      <c r="B111" s="47"/>
      <c r="C111" s="134">
        <f t="shared" si="13"/>
      </c>
      <c r="D111" s="135"/>
      <c r="E111" s="136"/>
      <c r="F111" s="137"/>
      <c r="G111" s="115"/>
      <c r="H111" s="145"/>
      <c r="I111" s="115"/>
      <c r="J111" s="158"/>
      <c r="K111" s="125">
        <f t="shared" si="14"/>
      </c>
      <c r="L111" s="126"/>
      <c r="M111" s="127">
        <f t="shared" si="15"/>
      </c>
      <c r="N111" s="48"/>
      <c r="O111" s="46"/>
      <c r="P111" s="150">
        <f t="shared" si="16"/>
        <v>0</v>
      </c>
      <c r="Q111" s="150">
        <f t="shared" si="17"/>
        <v>0</v>
      </c>
      <c r="R111" s="150">
        <f t="shared" si="18"/>
      </c>
      <c r="T111" s="150">
        <f t="shared" si="10"/>
        <v>0</v>
      </c>
      <c r="U111" s="150">
        <f t="shared" si="11"/>
        <v>0</v>
      </c>
      <c r="V111" s="150">
        <f t="shared" si="12"/>
        <v>0</v>
      </c>
    </row>
    <row r="112" spans="1:22" ht="19.5" customHeight="1">
      <c r="A112" s="221">
        <f t="shared" si="19"/>
        <v>99</v>
      </c>
      <c r="B112" s="47"/>
      <c r="C112" s="134">
        <f t="shared" si="13"/>
      </c>
      <c r="D112" s="135"/>
      <c r="E112" s="136"/>
      <c r="F112" s="137"/>
      <c r="G112" s="115"/>
      <c r="H112" s="145"/>
      <c r="I112" s="115"/>
      <c r="J112" s="158"/>
      <c r="K112" s="125">
        <f t="shared" si="14"/>
      </c>
      <c r="L112" s="126"/>
      <c r="M112" s="127">
        <f t="shared" si="15"/>
      </c>
      <c r="N112" s="48"/>
      <c r="O112" s="46"/>
      <c r="P112" s="150">
        <f t="shared" si="16"/>
        <v>0</v>
      </c>
      <c r="Q112" s="150">
        <f t="shared" si="17"/>
        <v>0</v>
      </c>
      <c r="R112" s="150">
        <f t="shared" si="18"/>
      </c>
      <c r="T112" s="150">
        <f t="shared" si="10"/>
        <v>0</v>
      </c>
      <c r="U112" s="150">
        <f t="shared" si="11"/>
        <v>0</v>
      </c>
      <c r="V112" s="150">
        <f t="shared" si="12"/>
        <v>0</v>
      </c>
    </row>
    <row r="113" spans="1:22" ht="19.5" customHeight="1">
      <c r="A113" s="221">
        <f t="shared" si="19"/>
        <v>100</v>
      </c>
      <c r="B113" s="47"/>
      <c r="C113" s="134">
        <f t="shared" si="13"/>
      </c>
      <c r="D113" s="135"/>
      <c r="E113" s="136"/>
      <c r="F113" s="137"/>
      <c r="G113" s="115"/>
      <c r="H113" s="145"/>
      <c r="I113" s="115"/>
      <c r="J113" s="158"/>
      <c r="K113" s="125">
        <f t="shared" si="14"/>
      </c>
      <c r="L113" s="126"/>
      <c r="M113" s="127">
        <f t="shared" si="15"/>
      </c>
      <c r="N113" s="48"/>
      <c r="O113" s="46"/>
      <c r="P113" s="150">
        <f t="shared" si="16"/>
        <v>0</v>
      </c>
      <c r="Q113" s="150">
        <f t="shared" si="17"/>
        <v>0</v>
      </c>
      <c r="R113" s="150">
        <f t="shared" si="18"/>
      </c>
      <c r="T113" s="150">
        <f t="shared" si="10"/>
        <v>0</v>
      </c>
      <c r="U113" s="150">
        <f t="shared" si="11"/>
        <v>0</v>
      </c>
      <c r="V113" s="150">
        <f t="shared" si="12"/>
        <v>0</v>
      </c>
    </row>
    <row r="114" spans="1:22" ht="19.5" customHeight="1">
      <c r="A114" s="221">
        <f t="shared" si="19"/>
        <v>101</v>
      </c>
      <c r="B114" s="47"/>
      <c r="C114" s="134">
        <f t="shared" si="13"/>
      </c>
      <c r="D114" s="135"/>
      <c r="E114" s="136"/>
      <c r="F114" s="137"/>
      <c r="G114" s="115"/>
      <c r="H114" s="145"/>
      <c r="I114" s="115"/>
      <c r="J114" s="158"/>
      <c r="K114" s="125">
        <f t="shared" si="14"/>
      </c>
      <c r="L114" s="126"/>
      <c r="M114" s="127">
        <f t="shared" si="15"/>
      </c>
      <c r="N114" s="48"/>
      <c r="O114" s="46"/>
      <c r="P114" s="150">
        <f t="shared" si="16"/>
        <v>0</v>
      </c>
      <c r="Q114" s="150">
        <f t="shared" si="17"/>
        <v>0</v>
      </c>
      <c r="R114" s="150">
        <f t="shared" si="18"/>
      </c>
      <c r="T114" s="150">
        <f t="shared" si="10"/>
        <v>0</v>
      </c>
      <c r="U114" s="150">
        <f t="shared" si="11"/>
        <v>0</v>
      </c>
      <c r="V114" s="150">
        <f t="shared" si="12"/>
        <v>0</v>
      </c>
    </row>
    <row r="115" spans="1:22" ht="19.5" customHeight="1">
      <c r="A115" s="221">
        <f t="shared" si="19"/>
        <v>102</v>
      </c>
      <c r="B115" s="47"/>
      <c r="C115" s="134">
        <f t="shared" si="13"/>
      </c>
      <c r="D115" s="135"/>
      <c r="E115" s="136"/>
      <c r="F115" s="137"/>
      <c r="G115" s="115"/>
      <c r="H115" s="145"/>
      <c r="I115" s="115"/>
      <c r="J115" s="158"/>
      <c r="K115" s="125">
        <f t="shared" si="14"/>
      </c>
      <c r="L115" s="126"/>
      <c r="M115" s="127">
        <f t="shared" si="15"/>
      </c>
      <c r="N115" s="48"/>
      <c r="O115" s="46"/>
      <c r="P115" s="150">
        <f t="shared" si="16"/>
        <v>0</v>
      </c>
      <c r="Q115" s="150">
        <f t="shared" si="17"/>
        <v>0</v>
      </c>
      <c r="R115" s="150">
        <f t="shared" si="18"/>
      </c>
      <c r="T115" s="150">
        <f t="shared" si="10"/>
        <v>0</v>
      </c>
      <c r="U115" s="150">
        <f t="shared" si="11"/>
        <v>0</v>
      </c>
      <c r="V115" s="150">
        <f t="shared" si="12"/>
        <v>0</v>
      </c>
    </row>
    <row r="116" spans="1:22" ht="19.5" customHeight="1">
      <c r="A116" s="221">
        <f t="shared" si="19"/>
        <v>103</v>
      </c>
      <c r="B116" s="47"/>
      <c r="C116" s="134">
        <f t="shared" si="13"/>
      </c>
      <c r="D116" s="135"/>
      <c r="E116" s="136"/>
      <c r="F116" s="137"/>
      <c r="G116" s="115"/>
      <c r="H116" s="145"/>
      <c r="I116" s="115"/>
      <c r="J116" s="158"/>
      <c r="K116" s="125">
        <f t="shared" si="14"/>
      </c>
      <c r="L116" s="126"/>
      <c r="M116" s="127">
        <f t="shared" si="15"/>
      </c>
      <c r="N116" s="48"/>
      <c r="O116" s="46"/>
      <c r="P116" s="150">
        <f t="shared" si="16"/>
        <v>0</v>
      </c>
      <c r="Q116" s="150">
        <f t="shared" si="17"/>
        <v>0</v>
      </c>
      <c r="R116" s="150">
        <f t="shared" si="18"/>
      </c>
      <c r="T116" s="150">
        <f t="shared" si="10"/>
        <v>0</v>
      </c>
      <c r="U116" s="150">
        <f t="shared" si="11"/>
        <v>0</v>
      </c>
      <c r="V116" s="150">
        <f t="shared" si="12"/>
        <v>0</v>
      </c>
    </row>
    <row r="117" spans="1:22" ht="19.5" customHeight="1">
      <c r="A117" s="221">
        <f t="shared" si="19"/>
        <v>104</v>
      </c>
      <c r="B117" s="47"/>
      <c r="C117" s="134">
        <f t="shared" si="13"/>
      </c>
      <c r="D117" s="135"/>
      <c r="E117" s="136"/>
      <c r="F117" s="137"/>
      <c r="G117" s="115"/>
      <c r="H117" s="145"/>
      <c r="I117" s="115"/>
      <c r="J117" s="158"/>
      <c r="K117" s="125">
        <f t="shared" si="14"/>
      </c>
      <c r="L117" s="126"/>
      <c r="M117" s="127">
        <f t="shared" si="15"/>
      </c>
      <c r="N117" s="48"/>
      <c r="O117" s="46"/>
      <c r="P117" s="150">
        <f t="shared" si="16"/>
        <v>0</v>
      </c>
      <c r="Q117" s="150">
        <f t="shared" si="17"/>
        <v>0</v>
      </c>
      <c r="R117" s="150">
        <f t="shared" si="18"/>
      </c>
      <c r="T117" s="150">
        <f t="shared" si="10"/>
        <v>0</v>
      </c>
      <c r="U117" s="150">
        <f t="shared" si="11"/>
        <v>0</v>
      </c>
      <c r="V117" s="150">
        <f t="shared" si="12"/>
        <v>0</v>
      </c>
    </row>
    <row r="118" spans="1:22" ht="19.5" customHeight="1">
      <c r="A118" s="221">
        <f t="shared" si="19"/>
        <v>105</v>
      </c>
      <c r="B118" s="47"/>
      <c r="C118" s="134">
        <f t="shared" si="13"/>
      </c>
      <c r="D118" s="135"/>
      <c r="E118" s="136"/>
      <c r="F118" s="137"/>
      <c r="G118" s="115"/>
      <c r="H118" s="145"/>
      <c r="I118" s="115"/>
      <c r="J118" s="158"/>
      <c r="K118" s="125">
        <f t="shared" si="14"/>
      </c>
      <c r="L118" s="126"/>
      <c r="M118" s="127">
        <f t="shared" si="15"/>
      </c>
      <c r="N118" s="48"/>
      <c r="O118" s="46"/>
      <c r="P118" s="150">
        <f t="shared" si="16"/>
        <v>0</v>
      </c>
      <c r="Q118" s="150">
        <f t="shared" si="17"/>
        <v>0</v>
      </c>
      <c r="R118" s="150">
        <f t="shared" si="18"/>
      </c>
      <c r="T118" s="150">
        <f t="shared" si="10"/>
        <v>0</v>
      </c>
      <c r="U118" s="150">
        <f t="shared" si="11"/>
        <v>0</v>
      </c>
      <c r="V118" s="150">
        <f t="shared" si="12"/>
        <v>0</v>
      </c>
    </row>
    <row r="119" spans="1:22" ht="19.5" customHeight="1">
      <c r="A119" s="221">
        <f t="shared" si="19"/>
        <v>106</v>
      </c>
      <c r="B119" s="47"/>
      <c r="C119" s="134">
        <f t="shared" si="13"/>
      </c>
      <c r="D119" s="135"/>
      <c r="E119" s="136"/>
      <c r="F119" s="137"/>
      <c r="G119" s="115"/>
      <c r="H119" s="145"/>
      <c r="I119" s="115"/>
      <c r="J119" s="158"/>
      <c r="K119" s="125">
        <f t="shared" si="14"/>
      </c>
      <c r="L119" s="126"/>
      <c r="M119" s="127">
        <f t="shared" si="15"/>
      </c>
      <c r="N119" s="48"/>
      <c r="O119" s="46"/>
      <c r="P119" s="150">
        <f t="shared" si="16"/>
        <v>0</v>
      </c>
      <c r="Q119" s="150">
        <f t="shared" si="17"/>
        <v>0</v>
      </c>
      <c r="R119" s="150">
        <f t="shared" si="18"/>
      </c>
      <c r="T119" s="150">
        <f t="shared" si="10"/>
        <v>0</v>
      </c>
      <c r="U119" s="150">
        <f t="shared" si="11"/>
        <v>0</v>
      </c>
      <c r="V119" s="150">
        <f t="shared" si="12"/>
        <v>0</v>
      </c>
    </row>
    <row r="120" spans="1:22" ht="19.5" customHeight="1">
      <c r="A120" s="221">
        <f t="shared" si="19"/>
        <v>107</v>
      </c>
      <c r="B120" s="47"/>
      <c r="C120" s="134">
        <f t="shared" si="13"/>
      </c>
      <c r="D120" s="135"/>
      <c r="E120" s="136"/>
      <c r="F120" s="137"/>
      <c r="G120" s="115"/>
      <c r="H120" s="145"/>
      <c r="I120" s="115"/>
      <c r="J120" s="158"/>
      <c r="K120" s="125">
        <f t="shared" si="14"/>
      </c>
      <c r="L120" s="126"/>
      <c r="M120" s="127">
        <f t="shared" si="15"/>
      </c>
      <c r="N120" s="48"/>
      <c r="O120" s="46"/>
      <c r="P120" s="150">
        <f t="shared" si="16"/>
        <v>0</v>
      </c>
      <c r="Q120" s="150">
        <f t="shared" si="17"/>
        <v>0</v>
      </c>
      <c r="R120" s="150">
        <f t="shared" si="18"/>
      </c>
      <c r="T120" s="150">
        <f t="shared" si="10"/>
        <v>0</v>
      </c>
      <c r="U120" s="150">
        <f t="shared" si="11"/>
        <v>0</v>
      </c>
      <c r="V120" s="150">
        <f t="shared" si="12"/>
        <v>0</v>
      </c>
    </row>
    <row r="121" spans="1:22" ht="19.5" customHeight="1">
      <c r="A121" s="221">
        <f t="shared" si="19"/>
        <v>108</v>
      </c>
      <c r="B121" s="47"/>
      <c r="C121" s="134">
        <f t="shared" si="13"/>
      </c>
      <c r="D121" s="135"/>
      <c r="E121" s="136"/>
      <c r="F121" s="137"/>
      <c r="G121" s="115"/>
      <c r="H121" s="145"/>
      <c r="I121" s="115"/>
      <c r="J121" s="158"/>
      <c r="K121" s="125">
        <f t="shared" si="14"/>
      </c>
      <c r="L121" s="126"/>
      <c r="M121" s="127">
        <f t="shared" si="15"/>
      </c>
      <c r="N121" s="48"/>
      <c r="O121" s="46"/>
      <c r="P121" s="150">
        <f t="shared" si="16"/>
        <v>0</v>
      </c>
      <c r="Q121" s="150">
        <f t="shared" si="17"/>
        <v>0</v>
      </c>
      <c r="R121" s="150">
        <f t="shared" si="18"/>
      </c>
      <c r="T121" s="150">
        <f t="shared" si="10"/>
        <v>0</v>
      </c>
      <c r="U121" s="150">
        <f t="shared" si="11"/>
        <v>0</v>
      </c>
      <c r="V121" s="150">
        <f t="shared" si="12"/>
        <v>0</v>
      </c>
    </row>
    <row r="122" spans="1:22" ht="19.5" customHeight="1">
      <c r="A122" s="221">
        <f t="shared" si="19"/>
        <v>109</v>
      </c>
      <c r="B122" s="47"/>
      <c r="C122" s="134">
        <f t="shared" si="13"/>
      </c>
      <c r="D122" s="135"/>
      <c r="E122" s="136"/>
      <c r="F122" s="137"/>
      <c r="G122" s="115"/>
      <c r="H122" s="145"/>
      <c r="I122" s="115"/>
      <c r="J122" s="158"/>
      <c r="K122" s="125">
        <f t="shared" si="14"/>
      </c>
      <c r="L122" s="126"/>
      <c r="M122" s="127">
        <f t="shared" si="15"/>
      </c>
      <c r="N122" s="48"/>
      <c r="O122" s="46"/>
      <c r="P122" s="150">
        <f t="shared" si="16"/>
        <v>0</v>
      </c>
      <c r="Q122" s="150">
        <f t="shared" si="17"/>
        <v>0</v>
      </c>
      <c r="R122" s="150">
        <f t="shared" si="18"/>
      </c>
      <c r="T122" s="150">
        <f t="shared" si="10"/>
        <v>0</v>
      </c>
      <c r="U122" s="150">
        <f t="shared" si="11"/>
        <v>0</v>
      </c>
      <c r="V122" s="150">
        <f t="shared" si="12"/>
        <v>0</v>
      </c>
    </row>
    <row r="123" spans="1:22" ht="19.5" customHeight="1">
      <c r="A123" s="221">
        <f t="shared" si="19"/>
        <v>110</v>
      </c>
      <c r="B123" s="47"/>
      <c r="C123" s="134">
        <f t="shared" si="13"/>
      </c>
      <c r="D123" s="135"/>
      <c r="E123" s="136"/>
      <c r="F123" s="137"/>
      <c r="G123" s="115"/>
      <c r="H123" s="145"/>
      <c r="I123" s="115"/>
      <c r="J123" s="158"/>
      <c r="K123" s="125">
        <f t="shared" si="14"/>
      </c>
      <c r="L123" s="126"/>
      <c r="M123" s="127">
        <f t="shared" si="15"/>
      </c>
      <c r="N123" s="48"/>
      <c r="O123" s="46"/>
      <c r="P123" s="150">
        <f t="shared" si="16"/>
        <v>0</v>
      </c>
      <c r="Q123" s="150">
        <f t="shared" si="17"/>
        <v>0</v>
      </c>
      <c r="R123" s="150">
        <f t="shared" si="18"/>
      </c>
      <c r="T123" s="150">
        <f t="shared" si="10"/>
        <v>0</v>
      </c>
      <c r="U123" s="150">
        <f t="shared" si="11"/>
        <v>0</v>
      </c>
      <c r="V123" s="150">
        <f t="shared" si="12"/>
        <v>0</v>
      </c>
    </row>
    <row r="124" spans="1:22" ht="19.5" customHeight="1">
      <c r="A124" s="221">
        <f t="shared" si="19"/>
        <v>111</v>
      </c>
      <c r="B124" s="47"/>
      <c r="C124" s="134">
        <f t="shared" si="13"/>
      </c>
      <c r="D124" s="135"/>
      <c r="E124" s="136"/>
      <c r="F124" s="137"/>
      <c r="G124" s="115"/>
      <c r="H124" s="145"/>
      <c r="I124" s="115"/>
      <c r="J124" s="158"/>
      <c r="K124" s="125">
        <f t="shared" si="14"/>
      </c>
      <c r="L124" s="126"/>
      <c r="M124" s="127">
        <f t="shared" si="15"/>
      </c>
      <c r="N124" s="48"/>
      <c r="O124" s="46"/>
      <c r="P124" s="150">
        <f t="shared" si="16"/>
        <v>0</v>
      </c>
      <c r="Q124" s="150">
        <f t="shared" si="17"/>
        <v>0</v>
      </c>
      <c r="R124" s="150">
        <f t="shared" si="18"/>
      </c>
      <c r="T124" s="150">
        <f t="shared" si="10"/>
        <v>0</v>
      </c>
      <c r="U124" s="150">
        <f t="shared" si="11"/>
        <v>0</v>
      </c>
      <c r="V124" s="150">
        <f t="shared" si="12"/>
        <v>0</v>
      </c>
    </row>
    <row r="125" spans="1:22" ht="19.5" customHeight="1">
      <c r="A125" s="221">
        <f t="shared" si="19"/>
        <v>112</v>
      </c>
      <c r="B125" s="47"/>
      <c r="C125" s="134">
        <f t="shared" si="13"/>
      </c>
      <c r="D125" s="135"/>
      <c r="E125" s="136"/>
      <c r="F125" s="137"/>
      <c r="G125" s="115"/>
      <c r="H125" s="145"/>
      <c r="I125" s="115"/>
      <c r="J125" s="158"/>
      <c r="K125" s="125">
        <f t="shared" si="14"/>
      </c>
      <c r="L125" s="126"/>
      <c r="M125" s="127">
        <f t="shared" si="15"/>
      </c>
      <c r="N125" s="48"/>
      <c r="O125" s="46"/>
      <c r="P125" s="150">
        <f t="shared" si="16"/>
        <v>0</v>
      </c>
      <c r="Q125" s="150">
        <f t="shared" si="17"/>
        <v>0</v>
      </c>
      <c r="R125" s="150">
        <f t="shared" si="18"/>
      </c>
      <c r="T125" s="150">
        <f t="shared" si="10"/>
        <v>0</v>
      </c>
      <c r="U125" s="150">
        <f t="shared" si="11"/>
        <v>0</v>
      </c>
      <c r="V125" s="150">
        <f t="shared" si="12"/>
        <v>0</v>
      </c>
    </row>
    <row r="126" spans="1:22" ht="19.5" customHeight="1">
      <c r="A126" s="221">
        <f t="shared" si="19"/>
        <v>113</v>
      </c>
      <c r="B126" s="47"/>
      <c r="C126" s="134">
        <f t="shared" si="13"/>
      </c>
      <c r="D126" s="135"/>
      <c r="E126" s="136"/>
      <c r="F126" s="137"/>
      <c r="G126" s="115"/>
      <c r="H126" s="145"/>
      <c r="I126" s="115"/>
      <c r="J126" s="158"/>
      <c r="K126" s="125">
        <f t="shared" si="14"/>
      </c>
      <c r="L126" s="126"/>
      <c r="M126" s="127">
        <f t="shared" si="15"/>
      </c>
      <c r="N126" s="48"/>
      <c r="O126" s="46"/>
      <c r="P126" s="150">
        <f t="shared" si="16"/>
        <v>0</v>
      </c>
      <c r="Q126" s="150">
        <f t="shared" si="17"/>
        <v>0</v>
      </c>
      <c r="R126" s="150">
        <f t="shared" si="18"/>
      </c>
      <c r="T126" s="150">
        <f t="shared" si="10"/>
        <v>0</v>
      </c>
      <c r="U126" s="150">
        <f t="shared" si="11"/>
        <v>0</v>
      </c>
      <c r="V126" s="150">
        <f t="shared" si="12"/>
        <v>0</v>
      </c>
    </row>
    <row r="127" spans="1:22" ht="19.5" customHeight="1">
      <c r="A127" s="221">
        <f t="shared" si="19"/>
        <v>114</v>
      </c>
      <c r="B127" s="47"/>
      <c r="C127" s="134">
        <f t="shared" si="13"/>
      </c>
      <c r="D127" s="135"/>
      <c r="E127" s="136"/>
      <c r="F127" s="137"/>
      <c r="G127" s="115"/>
      <c r="H127" s="145"/>
      <c r="I127" s="115"/>
      <c r="J127" s="158"/>
      <c r="K127" s="125">
        <f t="shared" si="14"/>
      </c>
      <c r="L127" s="126"/>
      <c r="M127" s="127">
        <f t="shared" si="15"/>
      </c>
      <c r="N127" s="48"/>
      <c r="O127" s="46"/>
      <c r="P127" s="150">
        <f t="shared" si="16"/>
        <v>0</v>
      </c>
      <c r="Q127" s="150">
        <f t="shared" si="17"/>
        <v>0</v>
      </c>
      <c r="R127" s="150">
        <f t="shared" si="18"/>
      </c>
      <c r="T127" s="150">
        <f t="shared" si="10"/>
        <v>0</v>
      </c>
      <c r="U127" s="150">
        <f t="shared" si="11"/>
        <v>0</v>
      </c>
      <c r="V127" s="150">
        <f t="shared" si="12"/>
        <v>0</v>
      </c>
    </row>
    <row r="128" spans="1:22" ht="19.5" customHeight="1">
      <c r="A128" s="221">
        <f t="shared" si="19"/>
        <v>115</v>
      </c>
      <c r="B128" s="47"/>
      <c r="C128" s="134">
        <f t="shared" si="13"/>
      </c>
      <c r="D128" s="135"/>
      <c r="E128" s="136"/>
      <c r="F128" s="137"/>
      <c r="G128" s="115"/>
      <c r="H128" s="145"/>
      <c r="I128" s="115"/>
      <c r="J128" s="158"/>
      <c r="K128" s="125">
        <f t="shared" si="14"/>
      </c>
      <c r="L128" s="126"/>
      <c r="M128" s="127">
        <f t="shared" si="15"/>
      </c>
      <c r="N128" s="48"/>
      <c r="O128" s="46"/>
      <c r="P128" s="150">
        <f t="shared" si="16"/>
        <v>0</v>
      </c>
      <c r="Q128" s="150">
        <f t="shared" si="17"/>
        <v>0</v>
      </c>
      <c r="R128" s="150">
        <f t="shared" si="18"/>
      </c>
      <c r="T128" s="150">
        <f t="shared" si="10"/>
        <v>0</v>
      </c>
      <c r="U128" s="150">
        <f t="shared" si="11"/>
        <v>0</v>
      </c>
      <c r="V128" s="150">
        <f t="shared" si="12"/>
        <v>0</v>
      </c>
    </row>
    <row r="129" spans="1:22" ht="19.5" customHeight="1">
      <c r="A129" s="221">
        <f t="shared" si="19"/>
        <v>116</v>
      </c>
      <c r="B129" s="47"/>
      <c r="C129" s="134">
        <f t="shared" si="13"/>
      </c>
      <c r="D129" s="135"/>
      <c r="E129" s="136"/>
      <c r="F129" s="137"/>
      <c r="G129" s="115"/>
      <c r="H129" s="145"/>
      <c r="I129" s="115"/>
      <c r="J129" s="158"/>
      <c r="K129" s="125">
        <f t="shared" si="14"/>
      </c>
      <c r="L129" s="126"/>
      <c r="M129" s="127">
        <f t="shared" si="15"/>
      </c>
      <c r="N129" s="48"/>
      <c r="O129" s="46"/>
      <c r="P129" s="150">
        <f t="shared" si="16"/>
        <v>0</v>
      </c>
      <c r="Q129" s="150">
        <f t="shared" si="17"/>
        <v>0</v>
      </c>
      <c r="R129" s="150">
        <f t="shared" si="18"/>
      </c>
      <c r="T129" s="150">
        <f t="shared" si="10"/>
        <v>0</v>
      </c>
      <c r="U129" s="150">
        <f t="shared" si="11"/>
        <v>0</v>
      </c>
      <c r="V129" s="150">
        <f t="shared" si="12"/>
        <v>0</v>
      </c>
    </row>
    <row r="130" spans="1:22" ht="19.5" customHeight="1">
      <c r="A130" s="221">
        <f t="shared" si="19"/>
        <v>117</v>
      </c>
      <c r="B130" s="47"/>
      <c r="C130" s="134">
        <f t="shared" si="13"/>
      </c>
      <c r="D130" s="135"/>
      <c r="E130" s="136"/>
      <c r="F130" s="137"/>
      <c r="G130" s="115"/>
      <c r="H130" s="145"/>
      <c r="I130" s="115"/>
      <c r="J130" s="158"/>
      <c r="K130" s="125">
        <f t="shared" si="14"/>
      </c>
      <c r="L130" s="126"/>
      <c r="M130" s="127">
        <f t="shared" si="15"/>
      </c>
      <c r="N130" s="48"/>
      <c r="O130" s="46"/>
      <c r="P130" s="150">
        <f t="shared" si="16"/>
        <v>0</v>
      </c>
      <c r="Q130" s="150">
        <f t="shared" si="17"/>
        <v>0</v>
      </c>
      <c r="R130" s="150">
        <f t="shared" si="18"/>
      </c>
      <c r="T130" s="150">
        <f t="shared" si="10"/>
        <v>0</v>
      </c>
      <c r="U130" s="150">
        <f t="shared" si="11"/>
        <v>0</v>
      </c>
      <c r="V130" s="150">
        <f t="shared" si="12"/>
        <v>0</v>
      </c>
    </row>
    <row r="131" spans="1:22" ht="19.5" customHeight="1">
      <c r="A131" s="221">
        <f t="shared" si="19"/>
        <v>118</v>
      </c>
      <c r="B131" s="47"/>
      <c r="C131" s="134">
        <f t="shared" si="13"/>
      </c>
      <c r="D131" s="138"/>
      <c r="E131" s="139"/>
      <c r="F131" s="137"/>
      <c r="G131" s="115"/>
      <c r="H131" s="145"/>
      <c r="I131" s="115"/>
      <c r="J131" s="158"/>
      <c r="K131" s="125">
        <f t="shared" si="14"/>
      </c>
      <c r="L131" s="126"/>
      <c r="M131" s="127">
        <f t="shared" si="15"/>
      </c>
      <c r="N131" s="63"/>
      <c r="O131" s="46"/>
      <c r="P131" s="150">
        <f t="shared" si="16"/>
        <v>0</v>
      </c>
      <c r="Q131" s="150">
        <f t="shared" si="17"/>
        <v>0</v>
      </c>
      <c r="R131" s="150">
        <f t="shared" si="18"/>
      </c>
      <c r="T131" s="150">
        <f t="shared" si="10"/>
        <v>0</v>
      </c>
      <c r="U131" s="150">
        <f t="shared" si="11"/>
        <v>0</v>
      </c>
      <c r="V131" s="150">
        <f t="shared" si="12"/>
        <v>0</v>
      </c>
    </row>
    <row r="132" spans="1:22" ht="19.5" customHeight="1">
      <c r="A132" s="221">
        <f t="shared" si="19"/>
        <v>119</v>
      </c>
      <c r="B132" s="47"/>
      <c r="C132" s="134">
        <f t="shared" si="13"/>
      </c>
      <c r="D132" s="138"/>
      <c r="E132" s="139"/>
      <c r="F132" s="137"/>
      <c r="G132" s="115"/>
      <c r="H132" s="145"/>
      <c r="I132" s="115"/>
      <c r="J132" s="158"/>
      <c r="K132" s="125">
        <f t="shared" si="14"/>
      </c>
      <c r="L132" s="126"/>
      <c r="M132" s="127">
        <f t="shared" si="15"/>
      </c>
      <c r="N132" s="63"/>
      <c r="O132" s="46"/>
      <c r="P132" s="150">
        <f t="shared" si="16"/>
        <v>0</v>
      </c>
      <c r="Q132" s="150">
        <f t="shared" si="17"/>
        <v>0</v>
      </c>
      <c r="R132" s="150">
        <f t="shared" si="18"/>
      </c>
      <c r="T132" s="150">
        <f t="shared" si="10"/>
        <v>0</v>
      </c>
      <c r="U132" s="150">
        <f t="shared" si="11"/>
        <v>0</v>
      </c>
      <c r="V132" s="150">
        <f t="shared" si="12"/>
        <v>0</v>
      </c>
    </row>
    <row r="133" spans="1:22" ht="19.5" customHeight="1" thickBot="1">
      <c r="A133" s="221">
        <f t="shared" si="19"/>
        <v>120</v>
      </c>
      <c r="B133" s="47"/>
      <c r="C133" s="140">
        <f t="shared" si="13"/>
      </c>
      <c r="D133" s="141"/>
      <c r="E133" s="142"/>
      <c r="F133" s="143"/>
      <c r="G133" s="116"/>
      <c r="H133" s="146"/>
      <c r="I133" s="116"/>
      <c r="J133" s="159"/>
      <c r="K133" s="128">
        <f t="shared" si="14"/>
      </c>
      <c r="L133" s="126"/>
      <c r="M133" s="129">
        <f t="shared" si="15"/>
      </c>
      <c r="N133" s="63"/>
      <c r="O133" s="46"/>
      <c r="P133" s="150">
        <f t="shared" si="16"/>
        <v>0</v>
      </c>
      <c r="Q133" s="150">
        <f t="shared" si="17"/>
        <v>0</v>
      </c>
      <c r="R133" s="150">
        <f t="shared" si="18"/>
      </c>
      <c r="T133" s="150">
        <f t="shared" si="10"/>
        <v>0</v>
      </c>
      <c r="U133" s="150">
        <f t="shared" si="11"/>
        <v>0</v>
      </c>
      <c r="V133" s="150">
        <f t="shared" si="12"/>
        <v>0</v>
      </c>
    </row>
    <row r="134" spans="2:22" ht="9.75" customHeight="1" thickBot="1">
      <c r="B134" s="81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3"/>
      <c r="O134" s="46"/>
      <c r="P134" s="154"/>
      <c r="Q134" s="154"/>
      <c r="R134" s="154"/>
      <c r="T134" s="154"/>
      <c r="U134" s="154"/>
      <c r="V134" s="154"/>
    </row>
    <row r="135" spans="20:22" ht="14.25" thickBot="1" thickTop="1">
      <c r="T135" s="147"/>
      <c r="U135" s="147"/>
      <c r="V135" s="147"/>
    </row>
    <row r="136" spans="13:22" ht="13.5" thickBot="1">
      <c r="M136" s="156"/>
      <c r="P136" s="151">
        <f>SUM(P14:P135)</f>
        <v>0</v>
      </c>
      <c r="Q136" s="152">
        <f>SUM(Q14:Q135)</f>
        <v>0</v>
      </c>
      <c r="R136" s="153">
        <f>SUM(R14:R135)</f>
        <v>0</v>
      </c>
      <c r="T136" s="151">
        <f>SUM(T14:T135)</f>
        <v>0</v>
      </c>
      <c r="U136" s="152">
        <f>SUM(U14:U135)</f>
        <v>0</v>
      </c>
      <c r="V136" s="153">
        <f>SUM(V14:V135)</f>
        <v>0</v>
      </c>
    </row>
    <row r="138" spans="16:22" ht="12.75">
      <c r="P138" s="161" t="s">
        <v>62</v>
      </c>
      <c r="Q138" s="161" t="s">
        <v>63</v>
      </c>
      <c r="T138" s="122" t="s">
        <v>59</v>
      </c>
      <c r="U138" s="122" t="s">
        <v>60</v>
      </c>
      <c r="V138" s="122" t="s">
        <v>61</v>
      </c>
    </row>
  </sheetData>
  <sheetProtection sheet="1" objects="1" scenarios="1" selectLockedCells="1"/>
  <mergeCells count="7">
    <mergeCell ref="C6:F7"/>
    <mergeCell ref="J11:K11"/>
    <mergeCell ref="C11:F11"/>
    <mergeCell ref="T11:V11"/>
    <mergeCell ref="P11:R11"/>
    <mergeCell ref="H6:H7"/>
    <mergeCell ref="M6:M7"/>
  </mergeCells>
  <dataValidations count="1">
    <dataValidation type="list" allowBlank="1" showInputMessage="1" showErrorMessage="1" promptTitle="Btw tarief" prompt="selecteer" sqref="J14:J133">
      <formula1>$P$12:$R$12</formula1>
    </dataValidation>
  </dataValidations>
  <printOptions/>
  <pageMargins left="0.75" right="0.75" top="1" bottom="1" header="0.5" footer="0.5"/>
  <pageSetup horizontalDpi="600" verticalDpi="600" orientation="portrait" paperSize="9" scale="49" r:id="rId2"/>
  <headerFooter alignWithMargins="0">
    <oddHeader>&amp;C&amp;A</oddHeader>
    <oddFooter>&amp;L&amp;P van &amp;N&amp;C&amp;F&amp;R&amp;D</oddFooter>
  </headerFooter>
  <rowBreaks count="1" manualBreakCount="1">
    <brk id="73" min="1" max="13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V138"/>
  <sheetViews>
    <sheetView showGridLines="0" showRowColHeaders="0" workbookViewId="0" topLeftCell="A1">
      <pane ySplit="13" topLeftCell="BM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3.7109375" style="221" customWidth="1"/>
    <col min="2" max="2" width="1.7109375" style="18" customWidth="1"/>
    <col min="3" max="3" width="8.7109375" style="18" customWidth="1"/>
    <col min="4" max="4" width="15.7109375" style="18" customWidth="1"/>
    <col min="5" max="5" width="30.7109375" style="18" customWidth="1"/>
    <col min="6" max="6" width="50.7109375" style="18" customWidth="1"/>
    <col min="7" max="7" width="1.7109375" style="18" customWidth="1"/>
    <col min="8" max="8" width="15.7109375" style="18" customWidth="1"/>
    <col min="9" max="9" width="1.7109375" style="18" customWidth="1"/>
    <col min="10" max="10" width="6.7109375" style="18" customWidth="1"/>
    <col min="11" max="11" width="15.7109375" style="18" customWidth="1"/>
    <col min="12" max="12" width="1.7109375" style="18" customWidth="1"/>
    <col min="13" max="13" width="15.7109375" style="18" customWidth="1"/>
    <col min="14" max="14" width="1.7109375" style="18" customWidth="1"/>
    <col min="15" max="15" width="9.140625" style="18" customWidth="1"/>
    <col min="16" max="18" width="12.7109375" style="147" hidden="1" customWidth="1"/>
    <col min="19" max="19" width="9.140625" style="18" hidden="1" customWidth="1"/>
    <col min="20" max="22" width="12.7109375" style="18" hidden="1" customWidth="1"/>
    <col min="23" max="16384" width="9.140625" style="18" customWidth="1"/>
  </cols>
  <sheetData>
    <row r="1" spans="2:15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5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6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48"/>
    </row>
    <row r="4" spans="2:16" ht="13.5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48"/>
    </row>
    <row r="5" spans="2:16" ht="9.75" customHeight="1" thickBot="1" thickTop="1"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46"/>
      <c r="P5" s="148"/>
    </row>
    <row r="6" spans="2:16" ht="15" customHeight="1">
      <c r="B6" s="47"/>
      <c r="C6" s="225" t="s">
        <v>85</v>
      </c>
      <c r="D6" s="226"/>
      <c r="E6" s="226"/>
      <c r="F6" s="227"/>
      <c r="G6" s="8"/>
      <c r="H6" s="237">
        <f>SUM(H14:H135)</f>
        <v>0</v>
      </c>
      <c r="I6" s="155"/>
      <c r="J6" s="160">
        <f>P12</f>
        <v>0.19</v>
      </c>
      <c r="K6" s="162">
        <f>P136</f>
        <v>0</v>
      </c>
      <c r="L6" s="8"/>
      <c r="M6" s="237">
        <f>SUM(M14:M135)</f>
        <v>0</v>
      </c>
      <c r="N6" s="48"/>
      <c r="O6" s="46"/>
      <c r="P6" s="148"/>
    </row>
    <row r="7" spans="2:16" ht="15" customHeight="1" thickBot="1">
      <c r="B7" s="47"/>
      <c r="C7" s="228"/>
      <c r="D7" s="229"/>
      <c r="E7" s="229"/>
      <c r="F7" s="230"/>
      <c r="G7" s="8"/>
      <c r="H7" s="238"/>
      <c r="I7" s="155"/>
      <c r="J7" s="163">
        <f>Q12</f>
        <v>0.06</v>
      </c>
      <c r="K7" s="164">
        <f>Q136</f>
        <v>0</v>
      </c>
      <c r="L7" s="8"/>
      <c r="M7" s="238"/>
      <c r="N7" s="48"/>
      <c r="O7" s="46"/>
      <c r="P7" s="148"/>
    </row>
    <row r="8" spans="2:16" ht="9.75" customHeight="1" thickBot="1"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46"/>
      <c r="P8" s="148"/>
    </row>
    <row r="9" spans="2:16" ht="9.75" customHeight="1" thickBot="1" thickTop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48"/>
    </row>
    <row r="10" spans="2:16" ht="9.75" customHeight="1" thickBot="1" thickTop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46"/>
      <c r="P10" s="148"/>
    </row>
    <row r="11" spans="2:22" ht="19.5" customHeight="1" thickBot="1">
      <c r="B11" s="47"/>
      <c r="C11" s="231" t="s">
        <v>55</v>
      </c>
      <c r="D11" s="233"/>
      <c r="E11" s="233"/>
      <c r="F11" s="232"/>
      <c r="G11" s="8"/>
      <c r="H11" s="121" t="s">
        <v>56</v>
      </c>
      <c r="I11" s="8"/>
      <c r="J11" s="231" t="s">
        <v>49</v>
      </c>
      <c r="K11" s="232"/>
      <c r="L11" s="114"/>
      <c r="M11" s="121" t="s">
        <v>56</v>
      </c>
      <c r="N11" s="48"/>
      <c r="O11" s="46"/>
      <c r="P11" s="234" t="s">
        <v>49</v>
      </c>
      <c r="Q11" s="235"/>
      <c r="R11" s="236"/>
      <c r="T11" s="234" t="s">
        <v>58</v>
      </c>
      <c r="U11" s="235"/>
      <c r="V11" s="236"/>
    </row>
    <row r="12" spans="2:22" ht="19.5" customHeight="1" thickBot="1">
      <c r="B12" s="47"/>
      <c r="C12" s="118" t="s">
        <v>53</v>
      </c>
      <c r="D12" s="120" t="s">
        <v>54</v>
      </c>
      <c r="E12" s="120" t="s">
        <v>70</v>
      </c>
      <c r="F12" s="119" t="s">
        <v>64</v>
      </c>
      <c r="G12" s="8"/>
      <c r="H12" s="117" t="s">
        <v>51</v>
      </c>
      <c r="I12" s="8"/>
      <c r="J12" s="118" t="s">
        <v>50</v>
      </c>
      <c r="K12" s="119" t="s">
        <v>48</v>
      </c>
      <c r="L12" s="8"/>
      <c r="M12" s="117" t="s">
        <v>52</v>
      </c>
      <c r="N12" s="48"/>
      <c r="O12" s="46"/>
      <c r="P12" s="149">
        <f>'BASIS GEGEVENS'!E23</f>
        <v>0.19</v>
      </c>
      <c r="Q12" s="149">
        <f>'BASIS GEGEVENS'!E24</f>
        <v>0.06</v>
      </c>
      <c r="R12" s="149">
        <f>'BASIS GEGEVENS'!E25</f>
        <v>0</v>
      </c>
      <c r="T12" s="149">
        <f>P12</f>
        <v>0.19</v>
      </c>
      <c r="U12" s="149">
        <f>Q12</f>
        <v>0.06</v>
      </c>
      <c r="V12" s="149">
        <f>R12</f>
        <v>0</v>
      </c>
    </row>
    <row r="13" spans="2:22" ht="4.5" customHeight="1" thickBot="1">
      <c r="B13" s="4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8"/>
      <c r="O13" s="46"/>
      <c r="T13" s="147"/>
      <c r="U13" s="147"/>
      <c r="V13" s="147"/>
    </row>
    <row r="14" spans="1:22" ht="19.5" customHeight="1">
      <c r="A14" s="221">
        <v>1</v>
      </c>
      <c r="B14" s="47"/>
      <c r="C14" s="130"/>
      <c r="D14" s="131"/>
      <c r="E14" s="132"/>
      <c r="F14" s="133"/>
      <c r="G14" s="8"/>
      <c r="H14" s="144"/>
      <c r="I14" s="8"/>
      <c r="J14" s="157"/>
      <c r="K14" s="123">
        <f aca="true" t="shared" si="0" ref="K14:K45">IF(H14="","",H14*J14)</f>
      </c>
      <c r="L14" s="20"/>
      <c r="M14" s="124">
        <f aca="true" t="shared" si="1" ref="M14:M45">IF(K14="","",H14+K14)</f>
      </c>
      <c r="N14" s="48"/>
      <c r="O14" s="46"/>
      <c r="P14" s="150">
        <f aca="true" t="shared" si="2" ref="P14:P45">IF(J14=$P$12,K14,0)</f>
        <v>0</v>
      </c>
      <c r="Q14" s="150">
        <f aca="true" t="shared" si="3" ref="Q14:Q45">IF(J14=$Q$12,K14,0)</f>
        <v>0</v>
      </c>
      <c r="R14" s="150">
        <f aca="true" t="shared" si="4" ref="R14:R45">IF(J14=$R$12,K14,0)</f>
      </c>
      <c r="T14" s="150">
        <f aca="true" t="shared" si="5" ref="T14:T45">IF(J14=$T$12,H14,0)</f>
        <v>0</v>
      </c>
      <c r="U14" s="150">
        <f aca="true" t="shared" si="6" ref="U14:U45">IF(J14=$U$12,H14,0)</f>
        <v>0</v>
      </c>
      <c r="V14" s="150">
        <f aca="true" t="shared" si="7" ref="V14:V45">IF(J14=$V$12,H14,0)</f>
        <v>0</v>
      </c>
    </row>
    <row r="15" spans="1:22" ht="19.5" customHeight="1">
      <c r="A15" s="221">
        <f>A14+1</f>
        <v>2</v>
      </c>
      <c r="B15" s="47"/>
      <c r="C15" s="134">
        <f aca="true" t="shared" si="8" ref="C15:C46">IF(D15="","",C14+1)</f>
      </c>
      <c r="D15" s="135"/>
      <c r="E15" s="136"/>
      <c r="F15" s="137"/>
      <c r="G15" s="115"/>
      <c r="H15" s="145"/>
      <c r="I15" s="115"/>
      <c r="J15" s="158"/>
      <c r="K15" s="125">
        <f t="shared" si="0"/>
      </c>
      <c r="L15" s="126"/>
      <c r="M15" s="127">
        <f t="shared" si="1"/>
      </c>
      <c r="N15" s="48"/>
      <c r="O15" s="46"/>
      <c r="P15" s="150">
        <f t="shared" si="2"/>
        <v>0</v>
      </c>
      <c r="Q15" s="150">
        <f t="shared" si="3"/>
        <v>0</v>
      </c>
      <c r="R15" s="150">
        <f t="shared" si="4"/>
      </c>
      <c r="T15" s="150">
        <f t="shared" si="5"/>
        <v>0</v>
      </c>
      <c r="U15" s="150">
        <f t="shared" si="6"/>
        <v>0</v>
      </c>
      <c r="V15" s="150">
        <f t="shared" si="7"/>
        <v>0</v>
      </c>
    </row>
    <row r="16" spans="1:22" ht="19.5" customHeight="1">
      <c r="A16" s="221">
        <f aca="true" t="shared" si="9" ref="A16:A79">A15+1</f>
        <v>3</v>
      </c>
      <c r="B16" s="47"/>
      <c r="C16" s="134">
        <f t="shared" si="8"/>
      </c>
      <c r="D16" s="135"/>
      <c r="E16" s="136"/>
      <c r="F16" s="137"/>
      <c r="G16" s="115"/>
      <c r="H16" s="145"/>
      <c r="I16" s="115"/>
      <c r="J16" s="158"/>
      <c r="K16" s="125">
        <f t="shared" si="0"/>
      </c>
      <c r="L16" s="126"/>
      <c r="M16" s="127">
        <f t="shared" si="1"/>
      </c>
      <c r="N16" s="48"/>
      <c r="O16" s="46"/>
      <c r="P16" s="150">
        <f t="shared" si="2"/>
        <v>0</v>
      </c>
      <c r="Q16" s="150">
        <f t="shared" si="3"/>
        <v>0</v>
      </c>
      <c r="R16" s="150">
        <f t="shared" si="4"/>
      </c>
      <c r="T16" s="150">
        <f t="shared" si="5"/>
        <v>0</v>
      </c>
      <c r="U16" s="150">
        <f t="shared" si="6"/>
        <v>0</v>
      </c>
      <c r="V16" s="150">
        <f t="shared" si="7"/>
        <v>0</v>
      </c>
    </row>
    <row r="17" spans="1:22" ht="19.5" customHeight="1">
      <c r="A17" s="221">
        <f t="shared" si="9"/>
        <v>4</v>
      </c>
      <c r="B17" s="47"/>
      <c r="C17" s="134">
        <f t="shared" si="8"/>
      </c>
      <c r="D17" s="135"/>
      <c r="E17" s="136"/>
      <c r="F17" s="137"/>
      <c r="G17" s="115"/>
      <c r="H17" s="145"/>
      <c r="I17" s="115"/>
      <c r="J17" s="158"/>
      <c r="K17" s="125">
        <f t="shared" si="0"/>
      </c>
      <c r="L17" s="126"/>
      <c r="M17" s="127">
        <f t="shared" si="1"/>
      </c>
      <c r="N17" s="48"/>
      <c r="O17" s="46"/>
      <c r="P17" s="150">
        <f t="shared" si="2"/>
        <v>0</v>
      </c>
      <c r="Q17" s="150">
        <f t="shared" si="3"/>
        <v>0</v>
      </c>
      <c r="R17" s="150">
        <f t="shared" si="4"/>
      </c>
      <c r="T17" s="150">
        <f t="shared" si="5"/>
        <v>0</v>
      </c>
      <c r="U17" s="150">
        <f t="shared" si="6"/>
        <v>0</v>
      </c>
      <c r="V17" s="150">
        <f t="shared" si="7"/>
        <v>0</v>
      </c>
    </row>
    <row r="18" spans="1:22" ht="19.5" customHeight="1">
      <c r="A18" s="221">
        <f t="shared" si="9"/>
        <v>5</v>
      </c>
      <c r="B18" s="47"/>
      <c r="C18" s="134">
        <f t="shared" si="8"/>
      </c>
      <c r="D18" s="135"/>
      <c r="E18" s="136"/>
      <c r="F18" s="137"/>
      <c r="G18" s="115"/>
      <c r="H18" s="145"/>
      <c r="I18" s="115"/>
      <c r="J18" s="158"/>
      <c r="K18" s="125">
        <f t="shared" si="0"/>
      </c>
      <c r="L18" s="126"/>
      <c r="M18" s="127">
        <f t="shared" si="1"/>
      </c>
      <c r="N18" s="48"/>
      <c r="O18" s="46"/>
      <c r="P18" s="150">
        <f t="shared" si="2"/>
        <v>0</v>
      </c>
      <c r="Q18" s="150">
        <f t="shared" si="3"/>
        <v>0</v>
      </c>
      <c r="R18" s="150">
        <f t="shared" si="4"/>
      </c>
      <c r="T18" s="150">
        <f t="shared" si="5"/>
        <v>0</v>
      </c>
      <c r="U18" s="150">
        <f t="shared" si="6"/>
        <v>0</v>
      </c>
      <c r="V18" s="150">
        <f t="shared" si="7"/>
        <v>0</v>
      </c>
    </row>
    <row r="19" spans="1:22" ht="19.5" customHeight="1">
      <c r="A19" s="221">
        <f t="shared" si="9"/>
        <v>6</v>
      </c>
      <c r="B19" s="47"/>
      <c r="C19" s="134">
        <f t="shared" si="8"/>
      </c>
      <c r="D19" s="135"/>
      <c r="E19" s="136"/>
      <c r="F19" s="137"/>
      <c r="G19" s="115"/>
      <c r="H19" s="145"/>
      <c r="I19" s="115"/>
      <c r="J19" s="158"/>
      <c r="K19" s="125">
        <f t="shared" si="0"/>
      </c>
      <c r="L19" s="126"/>
      <c r="M19" s="127">
        <f t="shared" si="1"/>
      </c>
      <c r="N19" s="48"/>
      <c r="O19" s="46"/>
      <c r="P19" s="150">
        <f t="shared" si="2"/>
        <v>0</v>
      </c>
      <c r="Q19" s="150">
        <f t="shared" si="3"/>
        <v>0</v>
      </c>
      <c r="R19" s="150">
        <f t="shared" si="4"/>
      </c>
      <c r="T19" s="150">
        <f t="shared" si="5"/>
        <v>0</v>
      </c>
      <c r="U19" s="150">
        <f t="shared" si="6"/>
        <v>0</v>
      </c>
      <c r="V19" s="150">
        <f t="shared" si="7"/>
        <v>0</v>
      </c>
    </row>
    <row r="20" spans="1:22" ht="19.5" customHeight="1">
      <c r="A20" s="221">
        <f t="shared" si="9"/>
        <v>7</v>
      </c>
      <c r="B20" s="47"/>
      <c r="C20" s="134">
        <f t="shared" si="8"/>
      </c>
      <c r="D20" s="135"/>
      <c r="E20" s="136"/>
      <c r="F20" s="137"/>
      <c r="G20" s="115"/>
      <c r="H20" s="145"/>
      <c r="I20" s="115"/>
      <c r="J20" s="158"/>
      <c r="K20" s="125">
        <f t="shared" si="0"/>
      </c>
      <c r="L20" s="126"/>
      <c r="M20" s="127">
        <f t="shared" si="1"/>
      </c>
      <c r="N20" s="48"/>
      <c r="O20" s="46"/>
      <c r="P20" s="150">
        <f t="shared" si="2"/>
        <v>0</v>
      </c>
      <c r="Q20" s="150">
        <f t="shared" si="3"/>
        <v>0</v>
      </c>
      <c r="R20" s="150">
        <f t="shared" si="4"/>
      </c>
      <c r="T20" s="150">
        <f t="shared" si="5"/>
        <v>0</v>
      </c>
      <c r="U20" s="150">
        <f t="shared" si="6"/>
        <v>0</v>
      </c>
      <c r="V20" s="150">
        <f t="shared" si="7"/>
        <v>0</v>
      </c>
    </row>
    <row r="21" spans="1:22" ht="19.5" customHeight="1">
      <c r="A21" s="221">
        <f t="shared" si="9"/>
        <v>8</v>
      </c>
      <c r="B21" s="47"/>
      <c r="C21" s="134">
        <f t="shared" si="8"/>
      </c>
      <c r="D21" s="135"/>
      <c r="E21" s="136"/>
      <c r="F21" s="137"/>
      <c r="G21" s="115"/>
      <c r="H21" s="145"/>
      <c r="I21" s="115"/>
      <c r="J21" s="158"/>
      <c r="K21" s="125">
        <f t="shared" si="0"/>
      </c>
      <c r="L21" s="126"/>
      <c r="M21" s="127">
        <f t="shared" si="1"/>
      </c>
      <c r="N21" s="48"/>
      <c r="O21" s="46"/>
      <c r="P21" s="150">
        <f t="shared" si="2"/>
        <v>0</v>
      </c>
      <c r="Q21" s="150">
        <f t="shared" si="3"/>
        <v>0</v>
      </c>
      <c r="R21" s="150">
        <f t="shared" si="4"/>
      </c>
      <c r="T21" s="150">
        <f t="shared" si="5"/>
        <v>0</v>
      </c>
      <c r="U21" s="150">
        <f t="shared" si="6"/>
        <v>0</v>
      </c>
      <c r="V21" s="150">
        <f t="shared" si="7"/>
        <v>0</v>
      </c>
    </row>
    <row r="22" spans="1:22" ht="19.5" customHeight="1">
      <c r="A22" s="221">
        <f t="shared" si="9"/>
        <v>9</v>
      </c>
      <c r="B22" s="47"/>
      <c r="C22" s="134">
        <f t="shared" si="8"/>
      </c>
      <c r="D22" s="135"/>
      <c r="E22" s="136"/>
      <c r="F22" s="137"/>
      <c r="G22" s="115"/>
      <c r="H22" s="145"/>
      <c r="I22" s="115"/>
      <c r="J22" s="158"/>
      <c r="K22" s="125">
        <f t="shared" si="0"/>
      </c>
      <c r="L22" s="126"/>
      <c r="M22" s="127">
        <f t="shared" si="1"/>
      </c>
      <c r="N22" s="48"/>
      <c r="O22" s="46"/>
      <c r="P22" s="150">
        <f t="shared" si="2"/>
        <v>0</v>
      </c>
      <c r="Q22" s="150">
        <f t="shared" si="3"/>
        <v>0</v>
      </c>
      <c r="R22" s="150">
        <f t="shared" si="4"/>
      </c>
      <c r="T22" s="150">
        <f t="shared" si="5"/>
        <v>0</v>
      </c>
      <c r="U22" s="150">
        <f t="shared" si="6"/>
        <v>0</v>
      </c>
      <c r="V22" s="150">
        <f t="shared" si="7"/>
        <v>0</v>
      </c>
    </row>
    <row r="23" spans="1:22" ht="19.5" customHeight="1">
      <c r="A23" s="221">
        <f t="shared" si="9"/>
        <v>10</v>
      </c>
      <c r="B23" s="47"/>
      <c r="C23" s="134">
        <f t="shared" si="8"/>
      </c>
      <c r="D23" s="135"/>
      <c r="E23" s="136"/>
      <c r="F23" s="137"/>
      <c r="G23" s="115"/>
      <c r="H23" s="145"/>
      <c r="I23" s="115"/>
      <c r="J23" s="158"/>
      <c r="K23" s="125">
        <f t="shared" si="0"/>
      </c>
      <c r="L23" s="126"/>
      <c r="M23" s="127">
        <f t="shared" si="1"/>
      </c>
      <c r="N23" s="48"/>
      <c r="O23" s="46"/>
      <c r="P23" s="150">
        <f t="shared" si="2"/>
        <v>0</v>
      </c>
      <c r="Q23" s="150">
        <f t="shared" si="3"/>
        <v>0</v>
      </c>
      <c r="R23" s="150">
        <f t="shared" si="4"/>
      </c>
      <c r="T23" s="150">
        <f t="shared" si="5"/>
        <v>0</v>
      </c>
      <c r="U23" s="150">
        <f t="shared" si="6"/>
        <v>0</v>
      </c>
      <c r="V23" s="150">
        <f t="shared" si="7"/>
        <v>0</v>
      </c>
    </row>
    <row r="24" spans="1:22" ht="19.5" customHeight="1">
      <c r="A24" s="221">
        <f t="shared" si="9"/>
        <v>11</v>
      </c>
      <c r="B24" s="47"/>
      <c r="C24" s="134">
        <f t="shared" si="8"/>
      </c>
      <c r="D24" s="135"/>
      <c r="E24" s="136"/>
      <c r="F24" s="137"/>
      <c r="G24" s="115"/>
      <c r="H24" s="145"/>
      <c r="I24" s="115"/>
      <c r="J24" s="158"/>
      <c r="K24" s="125">
        <f t="shared" si="0"/>
      </c>
      <c r="L24" s="126"/>
      <c r="M24" s="127">
        <f t="shared" si="1"/>
      </c>
      <c r="N24" s="48"/>
      <c r="O24" s="46"/>
      <c r="P24" s="150">
        <f t="shared" si="2"/>
        <v>0</v>
      </c>
      <c r="Q24" s="150">
        <f t="shared" si="3"/>
        <v>0</v>
      </c>
      <c r="R24" s="150">
        <f t="shared" si="4"/>
      </c>
      <c r="T24" s="150">
        <f t="shared" si="5"/>
        <v>0</v>
      </c>
      <c r="U24" s="150">
        <f t="shared" si="6"/>
        <v>0</v>
      </c>
      <c r="V24" s="150">
        <f t="shared" si="7"/>
        <v>0</v>
      </c>
    </row>
    <row r="25" spans="1:22" ht="19.5" customHeight="1">
      <c r="A25" s="221">
        <f t="shared" si="9"/>
        <v>12</v>
      </c>
      <c r="B25" s="47"/>
      <c r="C25" s="134">
        <f t="shared" si="8"/>
      </c>
      <c r="D25" s="135"/>
      <c r="E25" s="136"/>
      <c r="F25" s="137"/>
      <c r="G25" s="115"/>
      <c r="H25" s="145"/>
      <c r="I25" s="115"/>
      <c r="J25" s="158"/>
      <c r="K25" s="125">
        <f t="shared" si="0"/>
      </c>
      <c r="L25" s="126"/>
      <c r="M25" s="127">
        <f t="shared" si="1"/>
      </c>
      <c r="N25" s="48"/>
      <c r="O25" s="46"/>
      <c r="P25" s="150">
        <f t="shared" si="2"/>
        <v>0</v>
      </c>
      <c r="Q25" s="150">
        <f t="shared" si="3"/>
        <v>0</v>
      </c>
      <c r="R25" s="150">
        <f t="shared" si="4"/>
      </c>
      <c r="T25" s="150">
        <f t="shared" si="5"/>
        <v>0</v>
      </c>
      <c r="U25" s="150">
        <f t="shared" si="6"/>
        <v>0</v>
      </c>
      <c r="V25" s="150">
        <f t="shared" si="7"/>
        <v>0</v>
      </c>
    </row>
    <row r="26" spans="1:22" ht="19.5" customHeight="1">
      <c r="A26" s="221">
        <f t="shared" si="9"/>
        <v>13</v>
      </c>
      <c r="B26" s="47"/>
      <c r="C26" s="134">
        <f t="shared" si="8"/>
      </c>
      <c r="D26" s="135"/>
      <c r="E26" s="136"/>
      <c r="F26" s="137"/>
      <c r="G26" s="115"/>
      <c r="H26" s="145"/>
      <c r="I26" s="115"/>
      <c r="J26" s="158"/>
      <c r="K26" s="125">
        <f t="shared" si="0"/>
      </c>
      <c r="L26" s="126"/>
      <c r="M26" s="127">
        <f t="shared" si="1"/>
      </c>
      <c r="N26" s="48"/>
      <c r="O26" s="46"/>
      <c r="P26" s="150">
        <f t="shared" si="2"/>
        <v>0</v>
      </c>
      <c r="Q26" s="150">
        <f t="shared" si="3"/>
        <v>0</v>
      </c>
      <c r="R26" s="150">
        <f t="shared" si="4"/>
      </c>
      <c r="T26" s="150">
        <f t="shared" si="5"/>
        <v>0</v>
      </c>
      <c r="U26" s="150">
        <f t="shared" si="6"/>
        <v>0</v>
      </c>
      <c r="V26" s="150">
        <f t="shared" si="7"/>
        <v>0</v>
      </c>
    </row>
    <row r="27" spans="1:22" ht="19.5" customHeight="1">
      <c r="A27" s="221">
        <f t="shared" si="9"/>
        <v>14</v>
      </c>
      <c r="B27" s="47"/>
      <c r="C27" s="134">
        <f t="shared" si="8"/>
      </c>
      <c r="D27" s="135"/>
      <c r="E27" s="136"/>
      <c r="F27" s="137"/>
      <c r="G27" s="115"/>
      <c r="H27" s="145"/>
      <c r="I27" s="115"/>
      <c r="J27" s="158"/>
      <c r="K27" s="125">
        <f t="shared" si="0"/>
      </c>
      <c r="L27" s="126"/>
      <c r="M27" s="127">
        <f t="shared" si="1"/>
      </c>
      <c r="N27" s="48"/>
      <c r="O27" s="46"/>
      <c r="P27" s="150">
        <f t="shared" si="2"/>
        <v>0</v>
      </c>
      <c r="Q27" s="150">
        <f t="shared" si="3"/>
        <v>0</v>
      </c>
      <c r="R27" s="150">
        <f t="shared" si="4"/>
      </c>
      <c r="T27" s="150">
        <f t="shared" si="5"/>
        <v>0</v>
      </c>
      <c r="U27" s="150">
        <f t="shared" si="6"/>
        <v>0</v>
      </c>
      <c r="V27" s="150">
        <f t="shared" si="7"/>
        <v>0</v>
      </c>
    </row>
    <row r="28" spans="1:22" ht="19.5" customHeight="1">
      <c r="A28" s="221">
        <f t="shared" si="9"/>
        <v>15</v>
      </c>
      <c r="B28" s="47"/>
      <c r="C28" s="134">
        <f t="shared" si="8"/>
      </c>
      <c r="D28" s="135"/>
      <c r="E28" s="136"/>
      <c r="F28" s="137"/>
      <c r="G28" s="115"/>
      <c r="H28" s="145"/>
      <c r="I28" s="115"/>
      <c r="J28" s="158"/>
      <c r="K28" s="125">
        <f t="shared" si="0"/>
      </c>
      <c r="L28" s="126"/>
      <c r="M28" s="127">
        <f t="shared" si="1"/>
      </c>
      <c r="N28" s="48"/>
      <c r="O28" s="46"/>
      <c r="P28" s="150">
        <f t="shared" si="2"/>
        <v>0</v>
      </c>
      <c r="Q28" s="150">
        <f t="shared" si="3"/>
        <v>0</v>
      </c>
      <c r="R28" s="150">
        <f t="shared" si="4"/>
      </c>
      <c r="T28" s="150">
        <f t="shared" si="5"/>
        <v>0</v>
      </c>
      <c r="U28" s="150">
        <f t="shared" si="6"/>
        <v>0</v>
      </c>
      <c r="V28" s="150">
        <f t="shared" si="7"/>
        <v>0</v>
      </c>
    </row>
    <row r="29" spans="1:22" ht="19.5" customHeight="1">
      <c r="A29" s="221">
        <f t="shared" si="9"/>
        <v>16</v>
      </c>
      <c r="B29" s="47"/>
      <c r="C29" s="134">
        <f t="shared" si="8"/>
      </c>
      <c r="D29" s="135"/>
      <c r="E29" s="136"/>
      <c r="F29" s="137"/>
      <c r="G29" s="115"/>
      <c r="H29" s="145"/>
      <c r="I29" s="115"/>
      <c r="J29" s="158"/>
      <c r="K29" s="125">
        <f t="shared" si="0"/>
      </c>
      <c r="L29" s="126"/>
      <c r="M29" s="127">
        <f t="shared" si="1"/>
      </c>
      <c r="N29" s="48"/>
      <c r="O29" s="46"/>
      <c r="P29" s="150">
        <f t="shared" si="2"/>
        <v>0</v>
      </c>
      <c r="Q29" s="150">
        <f t="shared" si="3"/>
        <v>0</v>
      </c>
      <c r="R29" s="150">
        <f t="shared" si="4"/>
      </c>
      <c r="T29" s="150">
        <f t="shared" si="5"/>
        <v>0</v>
      </c>
      <c r="U29" s="150">
        <f t="shared" si="6"/>
        <v>0</v>
      </c>
      <c r="V29" s="150">
        <f t="shared" si="7"/>
        <v>0</v>
      </c>
    </row>
    <row r="30" spans="1:22" ht="19.5" customHeight="1">
      <c r="A30" s="221">
        <f t="shared" si="9"/>
        <v>17</v>
      </c>
      <c r="B30" s="47"/>
      <c r="C30" s="134">
        <f t="shared" si="8"/>
      </c>
      <c r="D30" s="135"/>
      <c r="E30" s="136"/>
      <c r="F30" s="137"/>
      <c r="G30" s="115"/>
      <c r="H30" s="145"/>
      <c r="I30" s="115"/>
      <c r="J30" s="158"/>
      <c r="K30" s="125">
        <f t="shared" si="0"/>
      </c>
      <c r="L30" s="126"/>
      <c r="M30" s="127">
        <f t="shared" si="1"/>
      </c>
      <c r="N30" s="48"/>
      <c r="O30" s="46"/>
      <c r="P30" s="150">
        <f t="shared" si="2"/>
        <v>0</v>
      </c>
      <c r="Q30" s="150">
        <f t="shared" si="3"/>
        <v>0</v>
      </c>
      <c r="R30" s="150">
        <f t="shared" si="4"/>
      </c>
      <c r="T30" s="150">
        <f t="shared" si="5"/>
        <v>0</v>
      </c>
      <c r="U30" s="150">
        <f t="shared" si="6"/>
        <v>0</v>
      </c>
      <c r="V30" s="150">
        <f t="shared" si="7"/>
        <v>0</v>
      </c>
    </row>
    <row r="31" spans="1:22" ht="19.5" customHeight="1">
      <c r="A31" s="221">
        <f t="shared" si="9"/>
        <v>18</v>
      </c>
      <c r="B31" s="47"/>
      <c r="C31" s="134">
        <f t="shared" si="8"/>
      </c>
      <c r="D31" s="135"/>
      <c r="E31" s="136"/>
      <c r="F31" s="137"/>
      <c r="G31" s="115"/>
      <c r="H31" s="145"/>
      <c r="I31" s="115"/>
      <c r="J31" s="158"/>
      <c r="K31" s="125">
        <f t="shared" si="0"/>
      </c>
      <c r="L31" s="126"/>
      <c r="M31" s="127">
        <f t="shared" si="1"/>
      </c>
      <c r="N31" s="48"/>
      <c r="O31" s="46"/>
      <c r="P31" s="150">
        <f t="shared" si="2"/>
        <v>0</v>
      </c>
      <c r="Q31" s="150">
        <f t="shared" si="3"/>
        <v>0</v>
      </c>
      <c r="R31" s="150">
        <f t="shared" si="4"/>
      </c>
      <c r="T31" s="150">
        <f t="shared" si="5"/>
        <v>0</v>
      </c>
      <c r="U31" s="150">
        <f t="shared" si="6"/>
        <v>0</v>
      </c>
      <c r="V31" s="150">
        <f t="shared" si="7"/>
        <v>0</v>
      </c>
    </row>
    <row r="32" spans="1:22" ht="19.5" customHeight="1">
      <c r="A32" s="221">
        <f t="shared" si="9"/>
        <v>19</v>
      </c>
      <c r="B32" s="47"/>
      <c r="C32" s="134">
        <f t="shared" si="8"/>
      </c>
      <c r="D32" s="135"/>
      <c r="E32" s="136"/>
      <c r="F32" s="137"/>
      <c r="G32" s="115"/>
      <c r="H32" s="145"/>
      <c r="I32" s="115"/>
      <c r="J32" s="158"/>
      <c r="K32" s="125">
        <f t="shared" si="0"/>
      </c>
      <c r="L32" s="126"/>
      <c r="M32" s="127">
        <f t="shared" si="1"/>
      </c>
      <c r="N32" s="48"/>
      <c r="O32" s="46"/>
      <c r="P32" s="150">
        <f t="shared" si="2"/>
        <v>0</v>
      </c>
      <c r="Q32" s="150">
        <f t="shared" si="3"/>
        <v>0</v>
      </c>
      <c r="R32" s="150">
        <f t="shared" si="4"/>
      </c>
      <c r="T32" s="150">
        <f t="shared" si="5"/>
        <v>0</v>
      </c>
      <c r="U32" s="150">
        <f t="shared" si="6"/>
        <v>0</v>
      </c>
      <c r="V32" s="150">
        <f t="shared" si="7"/>
        <v>0</v>
      </c>
    </row>
    <row r="33" spans="1:22" ht="19.5" customHeight="1">
      <c r="A33" s="221">
        <f t="shared" si="9"/>
        <v>20</v>
      </c>
      <c r="B33" s="47"/>
      <c r="C33" s="134">
        <f t="shared" si="8"/>
      </c>
      <c r="D33" s="135"/>
      <c r="E33" s="136"/>
      <c r="F33" s="137"/>
      <c r="G33" s="115"/>
      <c r="H33" s="145"/>
      <c r="I33" s="115"/>
      <c r="J33" s="158"/>
      <c r="K33" s="125">
        <f t="shared" si="0"/>
      </c>
      <c r="L33" s="126"/>
      <c r="M33" s="127">
        <f t="shared" si="1"/>
      </c>
      <c r="N33" s="48"/>
      <c r="O33" s="46"/>
      <c r="P33" s="150">
        <f t="shared" si="2"/>
        <v>0</v>
      </c>
      <c r="Q33" s="150">
        <f t="shared" si="3"/>
        <v>0</v>
      </c>
      <c r="R33" s="150">
        <f t="shared" si="4"/>
      </c>
      <c r="T33" s="150">
        <f t="shared" si="5"/>
        <v>0</v>
      </c>
      <c r="U33" s="150">
        <f t="shared" si="6"/>
        <v>0</v>
      </c>
      <c r="V33" s="150">
        <f t="shared" si="7"/>
        <v>0</v>
      </c>
    </row>
    <row r="34" spans="1:22" ht="19.5" customHeight="1">
      <c r="A34" s="221">
        <f t="shared" si="9"/>
        <v>21</v>
      </c>
      <c r="B34" s="47"/>
      <c r="C34" s="134">
        <f t="shared" si="8"/>
      </c>
      <c r="D34" s="135"/>
      <c r="E34" s="136"/>
      <c r="F34" s="137"/>
      <c r="G34" s="115"/>
      <c r="H34" s="145"/>
      <c r="I34" s="115"/>
      <c r="J34" s="158"/>
      <c r="K34" s="125">
        <f t="shared" si="0"/>
      </c>
      <c r="L34" s="126"/>
      <c r="M34" s="127">
        <f t="shared" si="1"/>
      </c>
      <c r="N34" s="48"/>
      <c r="O34" s="46"/>
      <c r="P34" s="150">
        <f t="shared" si="2"/>
        <v>0</v>
      </c>
      <c r="Q34" s="150">
        <f t="shared" si="3"/>
        <v>0</v>
      </c>
      <c r="R34" s="150">
        <f t="shared" si="4"/>
      </c>
      <c r="T34" s="150">
        <f t="shared" si="5"/>
        <v>0</v>
      </c>
      <c r="U34" s="150">
        <f t="shared" si="6"/>
        <v>0</v>
      </c>
      <c r="V34" s="150">
        <f t="shared" si="7"/>
        <v>0</v>
      </c>
    </row>
    <row r="35" spans="1:22" ht="19.5" customHeight="1">
      <c r="A35" s="221">
        <f t="shared" si="9"/>
        <v>22</v>
      </c>
      <c r="B35" s="47"/>
      <c r="C35" s="134">
        <f t="shared" si="8"/>
      </c>
      <c r="D35" s="135"/>
      <c r="E35" s="136"/>
      <c r="F35" s="137"/>
      <c r="G35" s="115"/>
      <c r="H35" s="145"/>
      <c r="I35" s="115"/>
      <c r="J35" s="158"/>
      <c r="K35" s="125">
        <f t="shared" si="0"/>
      </c>
      <c r="L35" s="126"/>
      <c r="M35" s="127">
        <f t="shared" si="1"/>
      </c>
      <c r="N35" s="48"/>
      <c r="O35" s="46"/>
      <c r="P35" s="150">
        <f t="shared" si="2"/>
        <v>0</v>
      </c>
      <c r="Q35" s="150">
        <f t="shared" si="3"/>
        <v>0</v>
      </c>
      <c r="R35" s="150">
        <f t="shared" si="4"/>
      </c>
      <c r="T35" s="150">
        <f t="shared" si="5"/>
        <v>0</v>
      </c>
      <c r="U35" s="150">
        <f t="shared" si="6"/>
        <v>0</v>
      </c>
      <c r="V35" s="150">
        <f t="shared" si="7"/>
        <v>0</v>
      </c>
    </row>
    <row r="36" spans="1:22" ht="19.5" customHeight="1">
      <c r="A36" s="221">
        <f t="shared" si="9"/>
        <v>23</v>
      </c>
      <c r="B36" s="47"/>
      <c r="C36" s="134">
        <f t="shared" si="8"/>
      </c>
      <c r="D36" s="135"/>
      <c r="E36" s="136"/>
      <c r="F36" s="137"/>
      <c r="G36" s="115"/>
      <c r="H36" s="145"/>
      <c r="I36" s="115"/>
      <c r="J36" s="158"/>
      <c r="K36" s="125">
        <f t="shared" si="0"/>
      </c>
      <c r="L36" s="126"/>
      <c r="M36" s="127">
        <f t="shared" si="1"/>
      </c>
      <c r="N36" s="48"/>
      <c r="O36" s="46"/>
      <c r="P36" s="150">
        <f t="shared" si="2"/>
        <v>0</v>
      </c>
      <c r="Q36" s="150">
        <f t="shared" si="3"/>
        <v>0</v>
      </c>
      <c r="R36" s="150">
        <f t="shared" si="4"/>
      </c>
      <c r="T36" s="150">
        <f t="shared" si="5"/>
        <v>0</v>
      </c>
      <c r="U36" s="150">
        <f t="shared" si="6"/>
        <v>0</v>
      </c>
      <c r="V36" s="150">
        <f t="shared" si="7"/>
        <v>0</v>
      </c>
    </row>
    <row r="37" spans="1:22" ht="19.5" customHeight="1">
      <c r="A37" s="221">
        <f t="shared" si="9"/>
        <v>24</v>
      </c>
      <c r="B37" s="47"/>
      <c r="C37" s="134">
        <f t="shared" si="8"/>
      </c>
      <c r="D37" s="135"/>
      <c r="E37" s="136"/>
      <c r="F37" s="137"/>
      <c r="G37" s="115"/>
      <c r="H37" s="145"/>
      <c r="I37" s="115"/>
      <c r="J37" s="158"/>
      <c r="K37" s="125">
        <f t="shared" si="0"/>
      </c>
      <c r="L37" s="126"/>
      <c r="M37" s="127">
        <f t="shared" si="1"/>
      </c>
      <c r="N37" s="48"/>
      <c r="O37" s="46"/>
      <c r="P37" s="150">
        <f t="shared" si="2"/>
        <v>0</v>
      </c>
      <c r="Q37" s="150">
        <f t="shared" si="3"/>
        <v>0</v>
      </c>
      <c r="R37" s="150">
        <f t="shared" si="4"/>
      </c>
      <c r="T37" s="150">
        <f t="shared" si="5"/>
        <v>0</v>
      </c>
      <c r="U37" s="150">
        <f t="shared" si="6"/>
        <v>0</v>
      </c>
      <c r="V37" s="150">
        <f t="shared" si="7"/>
        <v>0</v>
      </c>
    </row>
    <row r="38" spans="1:22" ht="19.5" customHeight="1">
      <c r="A38" s="221">
        <f t="shared" si="9"/>
        <v>25</v>
      </c>
      <c r="B38" s="47"/>
      <c r="C38" s="134">
        <f t="shared" si="8"/>
      </c>
      <c r="D38" s="135"/>
      <c r="E38" s="136"/>
      <c r="F38" s="137"/>
      <c r="G38" s="115"/>
      <c r="H38" s="145"/>
      <c r="I38" s="115"/>
      <c r="J38" s="158"/>
      <c r="K38" s="125">
        <f t="shared" si="0"/>
      </c>
      <c r="L38" s="126"/>
      <c r="M38" s="127">
        <f t="shared" si="1"/>
      </c>
      <c r="N38" s="48"/>
      <c r="O38" s="46"/>
      <c r="P38" s="150">
        <f t="shared" si="2"/>
        <v>0</v>
      </c>
      <c r="Q38" s="150">
        <f t="shared" si="3"/>
        <v>0</v>
      </c>
      <c r="R38" s="150">
        <f t="shared" si="4"/>
      </c>
      <c r="T38" s="150">
        <f t="shared" si="5"/>
        <v>0</v>
      </c>
      <c r="U38" s="150">
        <f t="shared" si="6"/>
        <v>0</v>
      </c>
      <c r="V38" s="150">
        <f t="shared" si="7"/>
        <v>0</v>
      </c>
    </row>
    <row r="39" spans="1:22" ht="19.5" customHeight="1">
      <c r="A39" s="221">
        <f t="shared" si="9"/>
        <v>26</v>
      </c>
      <c r="B39" s="47"/>
      <c r="C39" s="134">
        <f t="shared" si="8"/>
      </c>
      <c r="D39" s="135"/>
      <c r="E39" s="136"/>
      <c r="F39" s="137"/>
      <c r="G39" s="115"/>
      <c r="H39" s="145"/>
      <c r="I39" s="115"/>
      <c r="J39" s="158"/>
      <c r="K39" s="125">
        <f t="shared" si="0"/>
      </c>
      <c r="L39" s="126"/>
      <c r="M39" s="127">
        <f t="shared" si="1"/>
      </c>
      <c r="N39" s="48"/>
      <c r="O39" s="46"/>
      <c r="P39" s="150">
        <f t="shared" si="2"/>
        <v>0</v>
      </c>
      <c r="Q39" s="150">
        <f t="shared" si="3"/>
        <v>0</v>
      </c>
      <c r="R39" s="150">
        <f t="shared" si="4"/>
      </c>
      <c r="T39" s="150">
        <f t="shared" si="5"/>
        <v>0</v>
      </c>
      <c r="U39" s="150">
        <f t="shared" si="6"/>
        <v>0</v>
      </c>
      <c r="V39" s="150">
        <f t="shared" si="7"/>
        <v>0</v>
      </c>
    </row>
    <row r="40" spans="1:22" ht="19.5" customHeight="1">
      <c r="A40" s="221">
        <f t="shared" si="9"/>
        <v>27</v>
      </c>
      <c r="B40" s="47"/>
      <c r="C40" s="134">
        <f t="shared" si="8"/>
      </c>
      <c r="D40" s="135"/>
      <c r="E40" s="136"/>
      <c r="F40" s="137"/>
      <c r="G40" s="115"/>
      <c r="H40" s="145"/>
      <c r="I40" s="115"/>
      <c r="J40" s="158"/>
      <c r="K40" s="125">
        <f t="shared" si="0"/>
      </c>
      <c r="L40" s="126"/>
      <c r="M40" s="127">
        <f t="shared" si="1"/>
      </c>
      <c r="N40" s="48"/>
      <c r="O40" s="46"/>
      <c r="P40" s="150">
        <f t="shared" si="2"/>
        <v>0</v>
      </c>
      <c r="Q40" s="150">
        <f t="shared" si="3"/>
        <v>0</v>
      </c>
      <c r="R40" s="150">
        <f t="shared" si="4"/>
      </c>
      <c r="T40" s="150">
        <f t="shared" si="5"/>
        <v>0</v>
      </c>
      <c r="U40" s="150">
        <f t="shared" si="6"/>
        <v>0</v>
      </c>
      <c r="V40" s="150">
        <f t="shared" si="7"/>
        <v>0</v>
      </c>
    </row>
    <row r="41" spans="1:22" ht="19.5" customHeight="1">
      <c r="A41" s="221">
        <f t="shared" si="9"/>
        <v>28</v>
      </c>
      <c r="B41" s="47"/>
      <c r="C41" s="134">
        <f t="shared" si="8"/>
      </c>
      <c r="D41" s="135"/>
      <c r="E41" s="136"/>
      <c r="F41" s="137"/>
      <c r="G41" s="115"/>
      <c r="H41" s="145"/>
      <c r="I41" s="115"/>
      <c r="J41" s="158"/>
      <c r="K41" s="125">
        <f t="shared" si="0"/>
      </c>
      <c r="L41" s="126"/>
      <c r="M41" s="127">
        <f t="shared" si="1"/>
      </c>
      <c r="N41" s="48"/>
      <c r="O41" s="46"/>
      <c r="P41" s="150">
        <f t="shared" si="2"/>
        <v>0</v>
      </c>
      <c r="Q41" s="150">
        <f t="shared" si="3"/>
        <v>0</v>
      </c>
      <c r="R41" s="150">
        <f t="shared" si="4"/>
      </c>
      <c r="T41" s="150">
        <f t="shared" si="5"/>
        <v>0</v>
      </c>
      <c r="U41" s="150">
        <f t="shared" si="6"/>
        <v>0</v>
      </c>
      <c r="V41" s="150">
        <f t="shared" si="7"/>
        <v>0</v>
      </c>
    </row>
    <row r="42" spans="1:22" ht="19.5" customHeight="1">
      <c r="A42" s="221">
        <f t="shared" si="9"/>
        <v>29</v>
      </c>
      <c r="B42" s="47"/>
      <c r="C42" s="134">
        <f t="shared" si="8"/>
      </c>
      <c r="D42" s="135"/>
      <c r="E42" s="136"/>
      <c r="F42" s="137"/>
      <c r="G42" s="115"/>
      <c r="H42" s="145"/>
      <c r="I42" s="115"/>
      <c r="J42" s="158"/>
      <c r="K42" s="125">
        <f t="shared" si="0"/>
      </c>
      <c r="L42" s="126"/>
      <c r="M42" s="127">
        <f t="shared" si="1"/>
      </c>
      <c r="N42" s="48"/>
      <c r="O42" s="46"/>
      <c r="P42" s="150">
        <f t="shared" si="2"/>
        <v>0</v>
      </c>
      <c r="Q42" s="150">
        <f t="shared" si="3"/>
        <v>0</v>
      </c>
      <c r="R42" s="150">
        <f t="shared" si="4"/>
      </c>
      <c r="T42" s="150">
        <f t="shared" si="5"/>
        <v>0</v>
      </c>
      <c r="U42" s="150">
        <f t="shared" si="6"/>
        <v>0</v>
      </c>
      <c r="V42" s="150">
        <f t="shared" si="7"/>
        <v>0</v>
      </c>
    </row>
    <row r="43" spans="1:22" ht="19.5" customHeight="1">
      <c r="A43" s="221">
        <f t="shared" si="9"/>
        <v>30</v>
      </c>
      <c r="B43" s="47"/>
      <c r="C43" s="134">
        <f t="shared" si="8"/>
      </c>
      <c r="D43" s="135"/>
      <c r="E43" s="136"/>
      <c r="F43" s="137"/>
      <c r="G43" s="115"/>
      <c r="H43" s="145"/>
      <c r="I43" s="115"/>
      <c r="J43" s="158"/>
      <c r="K43" s="125">
        <f t="shared" si="0"/>
      </c>
      <c r="L43" s="126"/>
      <c r="M43" s="127">
        <f t="shared" si="1"/>
      </c>
      <c r="N43" s="48"/>
      <c r="O43" s="46"/>
      <c r="P43" s="150">
        <f t="shared" si="2"/>
        <v>0</v>
      </c>
      <c r="Q43" s="150">
        <f t="shared" si="3"/>
        <v>0</v>
      </c>
      <c r="R43" s="150">
        <f t="shared" si="4"/>
      </c>
      <c r="T43" s="150">
        <f t="shared" si="5"/>
        <v>0</v>
      </c>
      <c r="U43" s="150">
        <f t="shared" si="6"/>
        <v>0</v>
      </c>
      <c r="V43" s="150">
        <f t="shared" si="7"/>
        <v>0</v>
      </c>
    </row>
    <row r="44" spans="1:22" ht="19.5" customHeight="1">
      <c r="A44" s="221">
        <f t="shared" si="9"/>
        <v>31</v>
      </c>
      <c r="B44" s="47"/>
      <c r="C44" s="134">
        <f t="shared" si="8"/>
      </c>
      <c r="D44" s="135"/>
      <c r="E44" s="136"/>
      <c r="F44" s="137"/>
      <c r="G44" s="115"/>
      <c r="H44" s="145"/>
      <c r="I44" s="115"/>
      <c r="J44" s="158"/>
      <c r="K44" s="125">
        <f t="shared" si="0"/>
      </c>
      <c r="L44" s="126"/>
      <c r="M44" s="127">
        <f t="shared" si="1"/>
      </c>
      <c r="N44" s="48"/>
      <c r="O44" s="46"/>
      <c r="P44" s="150">
        <f t="shared" si="2"/>
        <v>0</v>
      </c>
      <c r="Q44" s="150">
        <f t="shared" si="3"/>
        <v>0</v>
      </c>
      <c r="R44" s="150">
        <f t="shared" si="4"/>
      </c>
      <c r="T44" s="150">
        <f t="shared" si="5"/>
        <v>0</v>
      </c>
      <c r="U44" s="150">
        <f t="shared" si="6"/>
        <v>0</v>
      </c>
      <c r="V44" s="150">
        <f t="shared" si="7"/>
        <v>0</v>
      </c>
    </row>
    <row r="45" spans="1:22" ht="19.5" customHeight="1">
      <c r="A45" s="221">
        <f t="shared" si="9"/>
        <v>32</v>
      </c>
      <c r="B45" s="47"/>
      <c r="C45" s="134">
        <f t="shared" si="8"/>
      </c>
      <c r="D45" s="135"/>
      <c r="E45" s="136"/>
      <c r="F45" s="137"/>
      <c r="G45" s="115"/>
      <c r="H45" s="145"/>
      <c r="I45" s="115"/>
      <c r="J45" s="158"/>
      <c r="K45" s="125">
        <f t="shared" si="0"/>
      </c>
      <c r="L45" s="126"/>
      <c r="M45" s="127">
        <f t="shared" si="1"/>
      </c>
      <c r="N45" s="48"/>
      <c r="O45" s="46"/>
      <c r="P45" s="150">
        <f t="shared" si="2"/>
        <v>0</v>
      </c>
      <c r="Q45" s="150">
        <f t="shared" si="3"/>
        <v>0</v>
      </c>
      <c r="R45" s="150">
        <f t="shared" si="4"/>
      </c>
      <c r="T45" s="150">
        <f t="shared" si="5"/>
        <v>0</v>
      </c>
      <c r="U45" s="150">
        <f t="shared" si="6"/>
        <v>0</v>
      </c>
      <c r="V45" s="150">
        <f t="shared" si="7"/>
        <v>0</v>
      </c>
    </row>
    <row r="46" spans="1:22" ht="19.5" customHeight="1">
      <c r="A46" s="221">
        <f t="shared" si="9"/>
        <v>33</v>
      </c>
      <c r="B46" s="47"/>
      <c r="C46" s="134">
        <f t="shared" si="8"/>
      </c>
      <c r="D46" s="135"/>
      <c r="E46" s="136"/>
      <c r="F46" s="137"/>
      <c r="G46" s="115"/>
      <c r="H46" s="145"/>
      <c r="I46" s="115"/>
      <c r="J46" s="158"/>
      <c r="K46" s="125">
        <f aca="true" t="shared" si="10" ref="K46:K77">IF(H46="","",H46*J46)</f>
      </c>
      <c r="L46" s="126"/>
      <c r="M46" s="127">
        <f aca="true" t="shared" si="11" ref="M46:M77">IF(K46="","",H46+K46)</f>
      </c>
      <c r="N46" s="48"/>
      <c r="O46" s="46"/>
      <c r="P46" s="150">
        <f aca="true" t="shared" si="12" ref="P46:P77">IF(J46=$P$12,K46,0)</f>
        <v>0</v>
      </c>
      <c r="Q46" s="150">
        <f aca="true" t="shared" si="13" ref="Q46:Q77">IF(J46=$Q$12,K46,0)</f>
        <v>0</v>
      </c>
      <c r="R46" s="150">
        <f aca="true" t="shared" si="14" ref="R46:R77">IF(J46=$R$12,K46,0)</f>
      </c>
      <c r="T46" s="150">
        <f aca="true" t="shared" si="15" ref="T46:T77">IF(J46=$T$12,H46,0)</f>
        <v>0</v>
      </c>
      <c r="U46" s="150">
        <f aca="true" t="shared" si="16" ref="U46:U77">IF(J46=$U$12,H46,0)</f>
        <v>0</v>
      </c>
      <c r="V46" s="150">
        <f aca="true" t="shared" si="17" ref="V46:V77">IF(J46=$V$12,H46,0)</f>
        <v>0</v>
      </c>
    </row>
    <row r="47" spans="1:22" ht="19.5" customHeight="1">
      <c r="A47" s="221">
        <f t="shared" si="9"/>
        <v>34</v>
      </c>
      <c r="B47" s="47"/>
      <c r="C47" s="134">
        <f aca="true" t="shared" si="18" ref="C47:C78">IF(D47="","",C46+1)</f>
      </c>
      <c r="D47" s="135"/>
      <c r="E47" s="136"/>
      <c r="F47" s="137"/>
      <c r="G47" s="115"/>
      <c r="H47" s="145"/>
      <c r="I47" s="115"/>
      <c r="J47" s="158"/>
      <c r="K47" s="125">
        <f t="shared" si="10"/>
      </c>
      <c r="L47" s="126"/>
      <c r="M47" s="127">
        <f t="shared" si="11"/>
      </c>
      <c r="N47" s="48"/>
      <c r="O47" s="46"/>
      <c r="P47" s="150">
        <f t="shared" si="12"/>
        <v>0</v>
      </c>
      <c r="Q47" s="150">
        <f t="shared" si="13"/>
        <v>0</v>
      </c>
      <c r="R47" s="150">
        <f t="shared" si="14"/>
      </c>
      <c r="T47" s="150">
        <f t="shared" si="15"/>
        <v>0</v>
      </c>
      <c r="U47" s="150">
        <f t="shared" si="16"/>
        <v>0</v>
      </c>
      <c r="V47" s="150">
        <f t="shared" si="17"/>
        <v>0</v>
      </c>
    </row>
    <row r="48" spans="1:22" ht="19.5" customHeight="1">
      <c r="A48" s="221">
        <f t="shared" si="9"/>
        <v>35</v>
      </c>
      <c r="B48" s="47"/>
      <c r="C48" s="134">
        <f t="shared" si="18"/>
      </c>
      <c r="D48" s="135"/>
      <c r="E48" s="136"/>
      <c r="F48" s="137"/>
      <c r="G48" s="115"/>
      <c r="H48" s="145"/>
      <c r="I48" s="115"/>
      <c r="J48" s="158"/>
      <c r="K48" s="125">
        <f t="shared" si="10"/>
      </c>
      <c r="L48" s="126"/>
      <c r="M48" s="127">
        <f t="shared" si="11"/>
      </c>
      <c r="N48" s="48"/>
      <c r="O48" s="46"/>
      <c r="P48" s="150">
        <f t="shared" si="12"/>
        <v>0</v>
      </c>
      <c r="Q48" s="150">
        <f t="shared" si="13"/>
        <v>0</v>
      </c>
      <c r="R48" s="150">
        <f t="shared" si="14"/>
      </c>
      <c r="T48" s="150">
        <f t="shared" si="15"/>
        <v>0</v>
      </c>
      <c r="U48" s="150">
        <f t="shared" si="16"/>
        <v>0</v>
      </c>
      <c r="V48" s="150">
        <f t="shared" si="17"/>
        <v>0</v>
      </c>
    </row>
    <row r="49" spans="1:22" ht="19.5" customHeight="1">
      <c r="A49" s="221">
        <f t="shared" si="9"/>
        <v>36</v>
      </c>
      <c r="B49" s="47"/>
      <c r="C49" s="134">
        <f t="shared" si="18"/>
      </c>
      <c r="D49" s="135"/>
      <c r="E49" s="136"/>
      <c r="F49" s="137"/>
      <c r="G49" s="115"/>
      <c r="H49" s="145"/>
      <c r="I49" s="115"/>
      <c r="J49" s="158"/>
      <c r="K49" s="125">
        <f t="shared" si="10"/>
      </c>
      <c r="L49" s="126"/>
      <c r="M49" s="127">
        <f t="shared" si="11"/>
      </c>
      <c r="N49" s="48"/>
      <c r="O49" s="46"/>
      <c r="P49" s="150">
        <f t="shared" si="12"/>
        <v>0</v>
      </c>
      <c r="Q49" s="150">
        <f t="shared" si="13"/>
        <v>0</v>
      </c>
      <c r="R49" s="150">
        <f t="shared" si="14"/>
      </c>
      <c r="T49" s="150">
        <f t="shared" si="15"/>
        <v>0</v>
      </c>
      <c r="U49" s="150">
        <f t="shared" si="16"/>
        <v>0</v>
      </c>
      <c r="V49" s="150">
        <f t="shared" si="17"/>
        <v>0</v>
      </c>
    </row>
    <row r="50" spans="1:22" ht="19.5" customHeight="1">
      <c r="A50" s="221">
        <f t="shared" si="9"/>
        <v>37</v>
      </c>
      <c r="B50" s="47"/>
      <c r="C50" s="134">
        <f t="shared" si="18"/>
      </c>
      <c r="D50" s="135"/>
      <c r="E50" s="136"/>
      <c r="F50" s="137"/>
      <c r="G50" s="115"/>
      <c r="H50" s="145"/>
      <c r="I50" s="115"/>
      <c r="J50" s="158"/>
      <c r="K50" s="125">
        <f t="shared" si="10"/>
      </c>
      <c r="L50" s="126"/>
      <c r="M50" s="127">
        <f t="shared" si="11"/>
      </c>
      <c r="N50" s="48"/>
      <c r="O50" s="46"/>
      <c r="P50" s="150">
        <f t="shared" si="12"/>
        <v>0</v>
      </c>
      <c r="Q50" s="150">
        <f t="shared" si="13"/>
        <v>0</v>
      </c>
      <c r="R50" s="150">
        <f t="shared" si="14"/>
      </c>
      <c r="T50" s="150">
        <f t="shared" si="15"/>
        <v>0</v>
      </c>
      <c r="U50" s="150">
        <f t="shared" si="16"/>
        <v>0</v>
      </c>
      <c r="V50" s="150">
        <f t="shared" si="17"/>
        <v>0</v>
      </c>
    </row>
    <row r="51" spans="1:22" ht="19.5" customHeight="1">
      <c r="A51" s="221">
        <f t="shared" si="9"/>
        <v>38</v>
      </c>
      <c r="B51" s="47"/>
      <c r="C51" s="134">
        <f t="shared" si="18"/>
      </c>
      <c r="D51" s="135"/>
      <c r="E51" s="136"/>
      <c r="F51" s="137"/>
      <c r="G51" s="115"/>
      <c r="H51" s="145"/>
      <c r="I51" s="115"/>
      <c r="J51" s="158"/>
      <c r="K51" s="125">
        <f t="shared" si="10"/>
      </c>
      <c r="L51" s="126"/>
      <c r="M51" s="127">
        <f t="shared" si="11"/>
      </c>
      <c r="N51" s="48"/>
      <c r="O51" s="46"/>
      <c r="P51" s="150">
        <f t="shared" si="12"/>
        <v>0</v>
      </c>
      <c r="Q51" s="150">
        <f t="shared" si="13"/>
        <v>0</v>
      </c>
      <c r="R51" s="150">
        <f t="shared" si="14"/>
      </c>
      <c r="T51" s="150">
        <f t="shared" si="15"/>
        <v>0</v>
      </c>
      <c r="U51" s="150">
        <f t="shared" si="16"/>
        <v>0</v>
      </c>
      <c r="V51" s="150">
        <f t="shared" si="17"/>
        <v>0</v>
      </c>
    </row>
    <row r="52" spans="1:22" ht="19.5" customHeight="1">
      <c r="A52" s="221">
        <f t="shared" si="9"/>
        <v>39</v>
      </c>
      <c r="B52" s="47"/>
      <c r="C52" s="134">
        <f t="shared" si="18"/>
      </c>
      <c r="D52" s="135"/>
      <c r="E52" s="136"/>
      <c r="F52" s="137"/>
      <c r="G52" s="115"/>
      <c r="H52" s="145"/>
      <c r="I52" s="115"/>
      <c r="J52" s="158"/>
      <c r="K52" s="125">
        <f t="shared" si="10"/>
      </c>
      <c r="L52" s="126"/>
      <c r="M52" s="127">
        <f t="shared" si="11"/>
      </c>
      <c r="N52" s="48"/>
      <c r="O52" s="46"/>
      <c r="P52" s="150">
        <f t="shared" si="12"/>
        <v>0</v>
      </c>
      <c r="Q52" s="150">
        <f t="shared" si="13"/>
        <v>0</v>
      </c>
      <c r="R52" s="150">
        <f t="shared" si="14"/>
      </c>
      <c r="T52" s="150">
        <f t="shared" si="15"/>
        <v>0</v>
      </c>
      <c r="U52" s="150">
        <f t="shared" si="16"/>
        <v>0</v>
      </c>
      <c r="V52" s="150">
        <f t="shared" si="17"/>
        <v>0</v>
      </c>
    </row>
    <row r="53" spans="1:22" ht="19.5" customHeight="1">
      <c r="A53" s="221">
        <f t="shared" si="9"/>
        <v>40</v>
      </c>
      <c r="B53" s="47"/>
      <c r="C53" s="134">
        <f t="shared" si="18"/>
      </c>
      <c r="D53" s="135"/>
      <c r="E53" s="136"/>
      <c r="F53" s="137"/>
      <c r="G53" s="115"/>
      <c r="H53" s="145"/>
      <c r="I53" s="115"/>
      <c r="J53" s="158"/>
      <c r="K53" s="125">
        <f t="shared" si="10"/>
      </c>
      <c r="L53" s="126"/>
      <c r="M53" s="127">
        <f t="shared" si="11"/>
      </c>
      <c r="N53" s="48"/>
      <c r="O53" s="46"/>
      <c r="P53" s="150">
        <f t="shared" si="12"/>
        <v>0</v>
      </c>
      <c r="Q53" s="150">
        <f t="shared" si="13"/>
        <v>0</v>
      </c>
      <c r="R53" s="150">
        <f t="shared" si="14"/>
      </c>
      <c r="T53" s="150">
        <f t="shared" si="15"/>
        <v>0</v>
      </c>
      <c r="U53" s="150">
        <f t="shared" si="16"/>
        <v>0</v>
      </c>
      <c r="V53" s="150">
        <f t="shared" si="17"/>
        <v>0</v>
      </c>
    </row>
    <row r="54" spans="1:22" ht="19.5" customHeight="1">
      <c r="A54" s="221">
        <f t="shared" si="9"/>
        <v>41</v>
      </c>
      <c r="B54" s="47"/>
      <c r="C54" s="134">
        <f t="shared" si="18"/>
      </c>
      <c r="D54" s="135"/>
      <c r="E54" s="136"/>
      <c r="F54" s="137"/>
      <c r="G54" s="115"/>
      <c r="H54" s="145"/>
      <c r="I54" s="115"/>
      <c r="J54" s="158"/>
      <c r="K54" s="125">
        <f t="shared" si="10"/>
      </c>
      <c r="L54" s="126"/>
      <c r="M54" s="127">
        <f t="shared" si="11"/>
      </c>
      <c r="N54" s="48"/>
      <c r="O54" s="46"/>
      <c r="P54" s="150">
        <f t="shared" si="12"/>
        <v>0</v>
      </c>
      <c r="Q54" s="150">
        <f t="shared" si="13"/>
        <v>0</v>
      </c>
      <c r="R54" s="150">
        <f t="shared" si="14"/>
      </c>
      <c r="T54" s="150">
        <f t="shared" si="15"/>
        <v>0</v>
      </c>
      <c r="U54" s="150">
        <f t="shared" si="16"/>
        <v>0</v>
      </c>
      <c r="V54" s="150">
        <f t="shared" si="17"/>
        <v>0</v>
      </c>
    </row>
    <row r="55" spans="1:22" ht="19.5" customHeight="1">
      <c r="A55" s="221">
        <f t="shared" si="9"/>
        <v>42</v>
      </c>
      <c r="B55" s="47"/>
      <c r="C55" s="134">
        <f t="shared" si="18"/>
      </c>
      <c r="D55" s="135"/>
      <c r="E55" s="136"/>
      <c r="F55" s="137"/>
      <c r="G55" s="115"/>
      <c r="H55" s="145"/>
      <c r="I55" s="115"/>
      <c r="J55" s="158"/>
      <c r="K55" s="125">
        <f t="shared" si="10"/>
      </c>
      <c r="L55" s="126"/>
      <c r="M55" s="127">
        <f t="shared" si="11"/>
      </c>
      <c r="N55" s="48"/>
      <c r="O55" s="46"/>
      <c r="P55" s="150">
        <f t="shared" si="12"/>
        <v>0</v>
      </c>
      <c r="Q55" s="150">
        <f t="shared" si="13"/>
        <v>0</v>
      </c>
      <c r="R55" s="150">
        <f t="shared" si="14"/>
      </c>
      <c r="T55" s="150">
        <f t="shared" si="15"/>
        <v>0</v>
      </c>
      <c r="U55" s="150">
        <f t="shared" si="16"/>
        <v>0</v>
      </c>
      <c r="V55" s="150">
        <f t="shared" si="17"/>
        <v>0</v>
      </c>
    </row>
    <row r="56" spans="1:22" ht="19.5" customHeight="1">
      <c r="A56" s="221">
        <f t="shared" si="9"/>
        <v>43</v>
      </c>
      <c r="B56" s="47"/>
      <c r="C56" s="134">
        <f t="shared" si="18"/>
      </c>
      <c r="D56" s="135"/>
      <c r="E56" s="136"/>
      <c r="F56" s="137"/>
      <c r="G56" s="115"/>
      <c r="H56" s="145"/>
      <c r="I56" s="115"/>
      <c r="J56" s="158"/>
      <c r="K56" s="125">
        <f t="shared" si="10"/>
      </c>
      <c r="L56" s="126"/>
      <c r="M56" s="127">
        <f t="shared" si="11"/>
      </c>
      <c r="N56" s="48"/>
      <c r="O56" s="46"/>
      <c r="P56" s="150">
        <f t="shared" si="12"/>
        <v>0</v>
      </c>
      <c r="Q56" s="150">
        <f t="shared" si="13"/>
        <v>0</v>
      </c>
      <c r="R56" s="150">
        <f t="shared" si="14"/>
      </c>
      <c r="T56" s="150">
        <f t="shared" si="15"/>
        <v>0</v>
      </c>
      <c r="U56" s="150">
        <f t="shared" si="16"/>
        <v>0</v>
      </c>
      <c r="V56" s="150">
        <f t="shared" si="17"/>
        <v>0</v>
      </c>
    </row>
    <row r="57" spans="1:22" ht="19.5" customHeight="1">
      <c r="A57" s="221">
        <f t="shared" si="9"/>
        <v>44</v>
      </c>
      <c r="B57" s="47"/>
      <c r="C57" s="134">
        <f t="shared" si="18"/>
      </c>
      <c r="D57" s="135"/>
      <c r="E57" s="136"/>
      <c r="F57" s="137"/>
      <c r="G57" s="115"/>
      <c r="H57" s="145"/>
      <c r="I57" s="115"/>
      <c r="J57" s="158"/>
      <c r="K57" s="125">
        <f t="shared" si="10"/>
      </c>
      <c r="L57" s="126"/>
      <c r="M57" s="127">
        <f t="shared" si="11"/>
      </c>
      <c r="N57" s="48"/>
      <c r="O57" s="46"/>
      <c r="P57" s="150">
        <f t="shared" si="12"/>
        <v>0</v>
      </c>
      <c r="Q57" s="150">
        <f t="shared" si="13"/>
        <v>0</v>
      </c>
      <c r="R57" s="150">
        <f t="shared" si="14"/>
      </c>
      <c r="T57" s="150">
        <f t="shared" si="15"/>
        <v>0</v>
      </c>
      <c r="U57" s="150">
        <f t="shared" si="16"/>
        <v>0</v>
      </c>
      <c r="V57" s="150">
        <f t="shared" si="17"/>
        <v>0</v>
      </c>
    </row>
    <row r="58" spans="1:22" ht="19.5" customHeight="1">
      <c r="A58" s="221">
        <f t="shared" si="9"/>
        <v>45</v>
      </c>
      <c r="B58" s="47"/>
      <c r="C58" s="134">
        <f t="shared" si="18"/>
      </c>
      <c r="D58" s="135"/>
      <c r="E58" s="136"/>
      <c r="F58" s="137"/>
      <c r="G58" s="115"/>
      <c r="H58" s="145"/>
      <c r="I58" s="115"/>
      <c r="J58" s="158"/>
      <c r="K58" s="125">
        <f t="shared" si="10"/>
      </c>
      <c r="L58" s="126"/>
      <c r="M58" s="127">
        <f t="shared" si="11"/>
      </c>
      <c r="N58" s="48"/>
      <c r="O58" s="46"/>
      <c r="P58" s="150">
        <f t="shared" si="12"/>
        <v>0</v>
      </c>
      <c r="Q58" s="150">
        <f t="shared" si="13"/>
        <v>0</v>
      </c>
      <c r="R58" s="150">
        <f t="shared" si="14"/>
      </c>
      <c r="T58" s="150">
        <f t="shared" si="15"/>
        <v>0</v>
      </c>
      <c r="U58" s="150">
        <f t="shared" si="16"/>
        <v>0</v>
      </c>
      <c r="V58" s="150">
        <f t="shared" si="17"/>
        <v>0</v>
      </c>
    </row>
    <row r="59" spans="1:22" ht="19.5" customHeight="1">
      <c r="A59" s="221">
        <f t="shared" si="9"/>
        <v>46</v>
      </c>
      <c r="B59" s="47"/>
      <c r="C59" s="134">
        <f t="shared" si="18"/>
      </c>
      <c r="D59" s="135"/>
      <c r="E59" s="136"/>
      <c r="F59" s="137"/>
      <c r="G59" s="115"/>
      <c r="H59" s="145"/>
      <c r="I59" s="115"/>
      <c r="J59" s="158"/>
      <c r="K59" s="125">
        <f t="shared" si="10"/>
      </c>
      <c r="L59" s="126"/>
      <c r="M59" s="127">
        <f t="shared" si="11"/>
      </c>
      <c r="N59" s="48"/>
      <c r="O59" s="46"/>
      <c r="P59" s="150">
        <f t="shared" si="12"/>
        <v>0</v>
      </c>
      <c r="Q59" s="150">
        <f t="shared" si="13"/>
        <v>0</v>
      </c>
      <c r="R59" s="150">
        <f t="shared" si="14"/>
      </c>
      <c r="T59" s="150">
        <f t="shared" si="15"/>
        <v>0</v>
      </c>
      <c r="U59" s="150">
        <f t="shared" si="16"/>
        <v>0</v>
      </c>
      <c r="V59" s="150">
        <f t="shared" si="17"/>
        <v>0</v>
      </c>
    </row>
    <row r="60" spans="1:22" ht="19.5" customHeight="1">
      <c r="A60" s="221">
        <f t="shared" si="9"/>
        <v>47</v>
      </c>
      <c r="B60" s="47"/>
      <c r="C60" s="134">
        <f t="shared" si="18"/>
      </c>
      <c r="D60" s="135"/>
      <c r="E60" s="136"/>
      <c r="F60" s="137"/>
      <c r="G60" s="115"/>
      <c r="H60" s="145"/>
      <c r="I60" s="115"/>
      <c r="J60" s="158"/>
      <c r="K60" s="125">
        <f t="shared" si="10"/>
      </c>
      <c r="L60" s="126"/>
      <c r="M60" s="127">
        <f t="shared" si="11"/>
      </c>
      <c r="N60" s="48"/>
      <c r="O60" s="46"/>
      <c r="P60" s="150">
        <f t="shared" si="12"/>
        <v>0</v>
      </c>
      <c r="Q60" s="150">
        <f t="shared" si="13"/>
        <v>0</v>
      </c>
      <c r="R60" s="150">
        <f t="shared" si="14"/>
      </c>
      <c r="T60" s="150">
        <f t="shared" si="15"/>
        <v>0</v>
      </c>
      <c r="U60" s="150">
        <f t="shared" si="16"/>
        <v>0</v>
      </c>
      <c r="V60" s="150">
        <f t="shared" si="17"/>
        <v>0</v>
      </c>
    </row>
    <row r="61" spans="1:22" ht="19.5" customHeight="1">
      <c r="A61" s="221">
        <f t="shared" si="9"/>
        <v>48</v>
      </c>
      <c r="B61" s="47"/>
      <c r="C61" s="134">
        <f t="shared" si="18"/>
      </c>
      <c r="D61" s="135"/>
      <c r="E61" s="136"/>
      <c r="F61" s="137"/>
      <c r="G61" s="115"/>
      <c r="H61" s="145"/>
      <c r="I61" s="115"/>
      <c r="J61" s="158"/>
      <c r="K61" s="125">
        <f t="shared" si="10"/>
      </c>
      <c r="L61" s="126"/>
      <c r="M61" s="127">
        <f t="shared" si="11"/>
      </c>
      <c r="N61" s="48"/>
      <c r="O61" s="46"/>
      <c r="P61" s="150">
        <f t="shared" si="12"/>
        <v>0</v>
      </c>
      <c r="Q61" s="150">
        <f t="shared" si="13"/>
        <v>0</v>
      </c>
      <c r="R61" s="150">
        <f t="shared" si="14"/>
      </c>
      <c r="T61" s="150">
        <f t="shared" si="15"/>
        <v>0</v>
      </c>
      <c r="U61" s="150">
        <f t="shared" si="16"/>
        <v>0</v>
      </c>
      <c r="V61" s="150">
        <f t="shared" si="17"/>
        <v>0</v>
      </c>
    </row>
    <row r="62" spans="1:22" ht="19.5" customHeight="1">
      <c r="A62" s="221">
        <f t="shared" si="9"/>
        <v>49</v>
      </c>
      <c r="B62" s="47"/>
      <c r="C62" s="134">
        <f t="shared" si="18"/>
      </c>
      <c r="D62" s="135"/>
      <c r="E62" s="136"/>
      <c r="F62" s="137"/>
      <c r="G62" s="115"/>
      <c r="H62" s="145"/>
      <c r="I62" s="115"/>
      <c r="J62" s="158"/>
      <c r="K62" s="125">
        <f t="shared" si="10"/>
      </c>
      <c r="L62" s="126"/>
      <c r="M62" s="127">
        <f t="shared" si="11"/>
      </c>
      <c r="N62" s="48"/>
      <c r="O62" s="46"/>
      <c r="P62" s="150">
        <f t="shared" si="12"/>
        <v>0</v>
      </c>
      <c r="Q62" s="150">
        <f t="shared" si="13"/>
        <v>0</v>
      </c>
      <c r="R62" s="150">
        <f t="shared" si="14"/>
      </c>
      <c r="T62" s="150">
        <f t="shared" si="15"/>
        <v>0</v>
      </c>
      <c r="U62" s="150">
        <f t="shared" si="16"/>
        <v>0</v>
      </c>
      <c r="V62" s="150">
        <f t="shared" si="17"/>
        <v>0</v>
      </c>
    </row>
    <row r="63" spans="1:22" ht="19.5" customHeight="1">
      <c r="A63" s="221">
        <f t="shared" si="9"/>
        <v>50</v>
      </c>
      <c r="B63" s="47"/>
      <c r="C63" s="134">
        <f t="shared" si="18"/>
      </c>
      <c r="D63" s="135"/>
      <c r="E63" s="136"/>
      <c r="F63" s="137"/>
      <c r="G63" s="115"/>
      <c r="H63" s="145"/>
      <c r="I63" s="115"/>
      <c r="J63" s="158"/>
      <c r="K63" s="125">
        <f t="shared" si="10"/>
      </c>
      <c r="L63" s="126"/>
      <c r="M63" s="127">
        <f t="shared" si="11"/>
      </c>
      <c r="N63" s="48"/>
      <c r="O63" s="46"/>
      <c r="P63" s="150">
        <f t="shared" si="12"/>
        <v>0</v>
      </c>
      <c r="Q63" s="150">
        <f t="shared" si="13"/>
        <v>0</v>
      </c>
      <c r="R63" s="150">
        <f t="shared" si="14"/>
      </c>
      <c r="T63" s="150">
        <f t="shared" si="15"/>
        <v>0</v>
      </c>
      <c r="U63" s="150">
        <f t="shared" si="16"/>
        <v>0</v>
      </c>
      <c r="V63" s="150">
        <f t="shared" si="17"/>
        <v>0</v>
      </c>
    </row>
    <row r="64" spans="1:22" ht="19.5" customHeight="1">
      <c r="A64" s="221">
        <f t="shared" si="9"/>
        <v>51</v>
      </c>
      <c r="B64" s="47"/>
      <c r="C64" s="134">
        <f t="shared" si="18"/>
      </c>
      <c r="D64" s="135"/>
      <c r="E64" s="136"/>
      <c r="F64" s="137"/>
      <c r="G64" s="115"/>
      <c r="H64" s="145"/>
      <c r="I64" s="115"/>
      <c r="J64" s="158"/>
      <c r="K64" s="125">
        <f t="shared" si="10"/>
      </c>
      <c r="L64" s="126"/>
      <c r="M64" s="127">
        <f t="shared" si="11"/>
      </c>
      <c r="N64" s="48"/>
      <c r="O64" s="46"/>
      <c r="P64" s="150">
        <f t="shared" si="12"/>
        <v>0</v>
      </c>
      <c r="Q64" s="150">
        <f t="shared" si="13"/>
        <v>0</v>
      </c>
      <c r="R64" s="150">
        <f t="shared" si="14"/>
      </c>
      <c r="T64" s="150">
        <f t="shared" si="15"/>
        <v>0</v>
      </c>
      <c r="U64" s="150">
        <f t="shared" si="16"/>
        <v>0</v>
      </c>
      <c r="V64" s="150">
        <f t="shared" si="17"/>
        <v>0</v>
      </c>
    </row>
    <row r="65" spans="1:22" ht="19.5" customHeight="1">
      <c r="A65" s="221">
        <f t="shared" si="9"/>
        <v>52</v>
      </c>
      <c r="B65" s="47"/>
      <c r="C65" s="134">
        <f t="shared" si="18"/>
      </c>
      <c r="D65" s="135"/>
      <c r="E65" s="136"/>
      <c r="F65" s="137"/>
      <c r="G65" s="115"/>
      <c r="H65" s="145"/>
      <c r="I65" s="115"/>
      <c r="J65" s="158"/>
      <c r="K65" s="125">
        <f t="shared" si="10"/>
      </c>
      <c r="L65" s="126"/>
      <c r="M65" s="127">
        <f t="shared" si="11"/>
      </c>
      <c r="N65" s="48"/>
      <c r="O65" s="46"/>
      <c r="P65" s="150">
        <f t="shared" si="12"/>
        <v>0</v>
      </c>
      <c r="Q65" s="150">
        <f t="shared" si="13"/>
        <v>0</v>
      </c>
      <c r="R65" s="150">
        <f t="shared" si="14"/>
      </c>
      <c r="T65" s="150">
        <f t="shared" si="15"/>
        <v>0</v>
      </c>
      <c r="U65" s="150">
        <f t="shared" si="16"/>
        <v>0</v>
      </c>
      <c r="V65" s="150">
        <f t="shared" si="17"/>
        <v>0</v>
      </c>
    </row>
    <row r="66" spans="1:22" ht="19.5" customHeight="1">
      <c r="A66" s="221">
        <f t="shared" si="9"/>
        <v>53</v>
      </c>
      <c r="B66" s="47"/>
      <c r="C66" s="134">
        <f t="shared" si="18"/>
      </c>
      <c r="D66" s="135"/>
      <c r="E66" s="136"/>
      <c r="F66" s="137"/>
      <c r="G66" s="115"/>
      <c r="H66" s="145"/>
      <c r="I66" s="115"/>
      <c r="J66" s="158"/>
      <c r="K66" s="125">
        <f t="shared" si="10"/>
      </c>
      <c r="L66" s="126"/>
      <c r="M66" s="127">
        <f t="shared" si="11"/>
      </c>
      <c r="N66" s="48"/>
      <c r="O66" s="46"/>
      <c r="P66" s="150">
        <f t="shared" si="12"/>
        <v>0</v>
      </c>
      <c r="Q66" s="150">
        <f t="shared" si="13"/>
        <v>0</v>
      </c>
      <c r="R66" s="150">
        <f t="shared" si="14"/>
      </c>
      <c r="T66" s="150">
        <f t="shared" si="15"/>
        <v>0</v>
      </c>
      <c r="U66" s="150">
        <f t="shared" si="16"/>
        <v>0</v>
      </c>
      <c r="V66" s="150">
        <f t="shared" si="17"/>
        <v>0</v>
      </c>
    </row>
    <row r="67" spans="1:22" ht="19.5" customHeight="1">
      <c r="A67" s="221">
        <f t="shared" si="9"/>
        <v>54</v>
      </c>
      <c r="B67" s="47"/>
      <c r="C67" s="134">
        <f t="shared" si="18"/>
      </c>
      <c r="D67" s="135"/>
      <c r="E67" s="136"/>
      <c r="F67" s="137"/>
      <c r="G67" s="115"/>
      <c r="H67" s="145"/>
      <c r="I67" s="115"/>
      <c r="J67" s="158"/>
      <c r="K67" s="125">
        <f t="shared" si="10"/>
      </c>
      <c r="L67" s="126"/>
      <c r="M67" s="127">
        <f t="shared" si="11"/>
      </c>
      <c r="N67" s="48"/>
      <c r="O67" s="46"/>
      <c r="P67" s="150">
        <f t="shared" si="12"/>
        <v>0</v>
      </c>
      <c r="Q67" s="150">
        <f t="shared" si="13"/>
        <v>0</v>
      </c>
      <c r="R67" s="150">
        <f t="shared" si="14"/>
      </c>
      <c r="T67" s="150">
        <f t="shared" si="15"/>
        <v>0</v>
      </c>
      <c r="U67" s="150">
        <f t="shared" si="16"/>
        <v>0</v>
      </c>
      <c r="V67" s="150">
        <f t="shared" si="17"/>
        <v>0</v>
      </c>
    </row>
    <row r="68" spans="1:22" ht="19.5" customHeight="1">
      <c r="A68" s="221">
        <f t="shared" si="9"/>
        <v>55</v>
      </c>
      <c r="B68" s="47"/>
      <c r="C68" s="134">
        <f t="shared" si="18"/>
      </c>
      <c r="D68" s="135"/>
      <c r="E68" s="136"/>
      <c r="F68" s="137"/>
      <c r="G68" s="115"/>
      <c r="H68" s="145"/>
      <c r="I68" s="115"/>
      <c r="J68" s="158"/>
      <c r="K68" s="125">
        <f t="shared" si="10"/>
      </c>
      <c r="L68" s="126"/>
      <c r="M68" s="127">
        <f t="shared" si="11"/>
      </c>
      <c r="N68" s="48"/>
      <c r="O68" s="46"/>
      <c r="P68" s="150">
        <f t="shared" si="12"/>
        <v>0</v>
      </c>
      <c r="Q68" s="150">
        <f t="shared" si="13"/>
        <v>0</v>
      </c>
      <c r="R68" s="150">
        <f t="shared" si="14"/>
      </c>
      <c r="T68" s="150">
        <f t="shared" si="15"/>
        <v>0</v>
      </c>
      <c r="U68" s="150">
        <f t="shared" si="16"/>
        <v>0</v>
      </c>
      <c r="V68" s="150">
        <f t="shared" si="17"/>
        <v>0</v>
      </c>
    </row>
    <row r="69" spans="1:22" ht="19.5" customHeight="1">
      <c r="A69" s="221">
        <f t="shared" si="9"/>
        <v>56</v>
      </c>
      <c r="B69" s="47"/>
      <c r="C69" s="134">
        <f t="shared" si="18"/>
      </c>
      <c r="D69" s="135"/>
      <c r="E69" s="136"/>
      <c r="F69" s="137"/>
      <c r="G69" s="115"/>
      <c r="H69" s="145"/>
      <c r="I69" s="115"/>
      <c r="J69" s="158"/>
      <c r="K69" s="125">
        <f t="shared" si="10"/>
      </c>
      <c r="L69" s="126"/>
      <c r="M69" s="127">
        <f t="shared" si="11"/>
      </c>
      <c r="N69" s="48"/>
      <c r="O69" s="46"/>
      <c r="P69" s="150">
        <f t="shared" si="12"/>
        <v>0</v>
      </c>
      <c r="Q69" s="150">
        <f t="shared" si="13"/>
        <v>0</v>
      </c>
      <c r="R69" s="150">
        <f t="shared" si="14"/>
      </c>
      <c r="T69" s="150">
        <f t="shared" si="15"/>
        <v>0</v>
      </c>
      <c r="U69" s="150">
        <f t="shared" si="16"/>
        <v>0</v>
      </c>
      <c r="V69" s="150">
        <f t="shared" si="17"/>
        <v>0</v>
      </c>
    </row>
    <row r="70" spans="1:22" ht="19.5" customHeight="1">
      <c r="A70" s="221">
        <f t="shared" si="9"/>
        <v>57</v>
      </c>
      <c r="B70" s="47"/>
      <c r="C70" s="134">
        <f t="shared" si="18"/>
      </c>
      <c r="D70" s="135"/>
      <c r="E70" s="136"/>
      <c r="F70" s="137"/>
      <c r="G70" s="115"/>
      <c r="H70" s="145"/>
      <c r="I70" s="115"/>
      <c r="J70" s="158"/>
      <c r="K70" s="125">
        <f t="shared" si="10"/>
      </c>
      <c r="L70" s="126"/>
      <c r="M70" s="127">
        <f t="shared" si="11"/>
      </c>
      <c r="N70" s="48"/>
      <c r="O70" s="46"/>
      <c r="P70" s="150">
        <f t="shared" si="12"/>
        <v>0</v>
      </c>
      <c r="Q70" s="150">
        <f t="shared" si="13"/>
        <v>0</v>
      </c>
      <c r="R70" s="150">
        <f t="shared" si="14"/>
      </c>
      <c r="T70" s="150">
        <f t="shared" si="15"/>
        <v>0</v>
      </c>
      <c r="U70" s="150">
        <f t="shared" si="16"/>
        <v>0</v>
      </c>
      <c r="V70" s="150">
        <f t="shared" si="17"/>
        <v>0</v>
      </c>
    </row>
    <row r="71" spans="1:22" ht="19.5" customHeight="1">
      <c r="A71" s="221">
        <f t="shared" si="9"/>
        <v>58</v>
      </c>
      <c r="B71" s="47"/>
      <c r="C71" s="134">
        <f t="shared" si="18"/>
      </c>
      <c r="D71" s="135"/>
      <c r="E71" s="136"/>
      <c r="F71" s="137"/>
      <c r="G71" s="115"/>
      <c r="H71" s="145"/>
      <c r="I71" s="115"/>
      <c r="J71" s="158"/>
      <c r="K71" s="125">
        <f t="shared" si="10"/>
      </c>
      <c r="L71" s="126"/>
      <c r="M71" s="127">
        <f t="shared" si="11"/>
      </c>
      <c r="N71" s="48"/>
      <c r="O71" s="46"/>
      <c r="P71" s="150">
        <f t="shared" si="12"/>
        <v>0</v>
      </c>
      <c r="Q71" s="150">
        <f t="shared" si="13"/>
        <v>0</v>
      </c>
      <c r="R71" s="150">
        <f t="shared" si="14"/>
      </c>
      <c r="T71" s="150">
        <f t="shared" si="15"/>
        <v>0</v>
      </c>
      <c r="U71" s="150">
        <f t="shared" si="16"/>
        <v>0</v>
      </c>
      <c r="V71" s="150">
        <f t="shared" si="17"/>
        <v>0</v>
      </c>
    </row>
    <row r="72" spans="1:22" ht="19.5" customHeight="1">
      <c r="A72" s="221">
        <f t="shared" si="9"/>
        <v>59</v>
      </c>
      <c r="B72" s="47"/>
      <c r="C72" s="134">
        <f t="shared" si="18"/>
      </c>
      <c r="D72" s="135"/>
      <c r="E72" s="136"/>
      <c r="F72" s="137"/>
      <c r="G72" s="115"/>
      <c r="H72" s="145"/>
      <c r="I72" s="115"/>
      <c r="J72" s="158"/>
      <c r="K72" s="125">
        <f t="shared" si="10"/>
      </c>
      <c r="L72" s="126"/>
      <c r="M72" s="127">
        <f t="shared" si="11"/>
      </c>
      <c r="N72" s="48"/>
      <c r="O72" s="46"/>
      <c r="P72" s="150">
        <f t="shared" si="12"/>
        <v>0</v>
      </c>
      <c r="Q72" s="150">
        <f t="shared" si="13"/>
        <v>0</v>
      </c>
      <c r="R72" s="150">
        <f t="shared" si="14"/>
      </c>
      <c r="T72" s="150">
        <f t="shared" si="15"/>
        <v>0</v>
      </c>
      <c r="U72" s="150">
        <f t="shared" si="16"/>
        <v>0</v>
      </c>
      <c r="V72" s="150">
        <f t="shared" si="17"/>
        <v>0</v>
      </c>
    </row>
    <row r="73" spans="1:22" ht="19.5" customHeight="1">
      <c r="A73" s="221">
        <f t="shared" si="9"/>
        <v>60</v>
      </c>
      <c r="B73" s="47"/>
      <c r="C73" s="134">
        <f t="shared" si="18"/>
      </c>
      <c r="D73" s="135"/>
      <c r="E73" s="136"/>
      <c r="F73" s="137"/>
      <c r="G73" s="115"/>
      <c r="H73" s="145"/>
      <c r="I73" s="115"/>
      <c r="J73" s="158"/>
      <c r="K73" s="125">
        <f t="shared" si="10"/>
      </c>
      <c r="L73" s="126"/>
      <c r="M73" s="127">
        <f t="shared" si="11"/>
      </c>
      <c r="N73" s="48"/>
      <c r="O73" s="46"/>
      <c r="P73" s="150">
        <f t="shared" si="12"/>
        <v>0</v>
      </c>
      <c r="Q73" s="150">
        <f t="shared" si="13"/>
        <v>0</v>
      </c>
      <c r="R73" s="150">
        <f t="shared" si="14"/>
      </c>
      <c r="T73" s="150">
        <f t="shared" si="15"/>
        <v>0</v>
      </c>
      <c r="U73" s="150">
        <f t="shared" si="16"/>
        <v>0</v>
      </c>
      <c r="V73" s="150">
        <f t="shared" si="17"/>
        <v>0</v>
      </c>
    </row>
    <row r="74" spans="1:22" ht="19.5" customHeight="1">
      <c r="A74" s="221">
        <f t="shared" si="9"/>
        <v>61</v>
      </c>
      <c r="B74" s="47"/>
      <c r="C74" s="134">
        <f t="shared" si="18"/>
      </c>
      <c r="D74" s="135"/>
      <c r="E74" s="136"/>
      <c r="F74" s="137"/>
      <c r="G74" s="115"/>
      <c r="H74" s="145"/>
      <c r="I74" s="115"/>
      <c r="J74" s="158"/>
      <c r="K74" s="125">
        <f t="shared" si="10"/>
      </c>
      <c r="L74" s="126"/>
      <c r="M74" s="127">
        <f t="shared" si="11"/>
      </c>
      <c r="N74" s="48"/>
      <c r="O74" s="46"/>
      <c r="P74" s="150">
        <f t="shared" si="12"/>
        <v>0</v>
      </c>
      <c r="Q74" s="150">
        <f t="shared" si="13"/>
        <v>0</v>
      </c>
      <c r="R74" s="150">
        <f t="shared" si="14"/>
      </c>
      <c r="T74" s="150">
        <f t="shared" si="15"/>
        <v>0</v>
      </c>
      <c r="U74" s="150">
        <f t="shared" si="16"/>
        <v>0</v>
      </c>
      <c r="V74" s="150">
        <f t="shared" si="17"/>
        <v>0</v>
      </c>
    </row>
    <row r="75" spans="1:22" ht="19.5" customHeight="1">
      <c r="A75" s="221">
        <f t="shared" si="9"/>
        <v>62</v>
      </c>
      <c r="B75" s="47"/>
      <c r="C75" s="134">
        <f t="shared" si="18"/>
      </c>
      <c r="D75" s="135"/>
      <c r="E75" s="136"/>
      <c r="F75" s="137"/>
      <c r="G75" s="115"/>
      <c r="H75" s="145"/>
      <c r="I75" s="115"/>
      <c r="J75" s="158"/>
      <c r="K75" s="125">
        <f t="shared" si="10"/>
      </c>
      <c r="L75" s="126"/>
      <c r="M75" s="127">
        <f t="shared" si="11"/>
      </c>
      <c r="N75" s="48"/>
      <c r="O75" s="46"/>
      <c r="P75" s="150">
        <f t="shared" si="12"/>
        <v>0</v>
      </c>
      <c r="Q75" s="150">
        <f t="shared" si="13"/>
        <v>0</v>
      </c>
      <c r="R75" s="150">
        <f t="shared" si="14"/>
      </c>
      <c r="T75" s="150">
        <f t="shared" si="15"/>
        <v>0</v>
      </c>
      <c r="U75" s="150">
        <f t="shared" si="16"/>
        <v>0</v>
      </c>
      <c r="V75" s="150">
        <f t="shared" si="17"/>
        <v>0</v>
      </c>
    </row>
    <row r="76" spans="1:22" ht="19.5" customHeight="1">
      <c r="A76" s="221">
        <f t="shared" si="9"/>
        <v>63</v>
      </c>
      <c r="B76" s="47"/>
      <c r="C76" s="134">
        <f t="shared" si="18"/>
      </c>
      <c r="D76" s="135"/>
      <c r="E76" s="136"/>
      <c r="F76" s="137"/>
      <c r="G76" s="115"/>
      <c r="H76" s="145"/>
      <c r="I76" s="115"/>
      <c r="J76" s="158"/>
      <c r="K76" s="125">
        <f t="shared" si="10"/>
      </c>
      <c r="L76" s="126"/>
      <c r="M76" s="127">
        <f t="shared" si="11"/>
      </c>
      <c r="N76" s="48"/>
      <c r="O76" s="46"/>
      <c r="P76" s="150">
        <f t="shared" si="12"/>
        <v>0</v>
      </c>
      <c r="Q76" s="150">
        <f t="shared" si="13"/>
        <v>0</v>
      </c>
      <c r="R76" s="150">
        <f t="shared" si="14"/>
      </c>
      <c r="T76" s="150">
        <f t="shared" si="15"/>
        <v>0</v>
      </c>
      <c r="U76" s="150">
        <f t="shared" si="16"/>
        <v>0</v>
      </c>
      <c r="V76" s="150">
        <f t="shared" si="17"/>
        <v>0</v>
      </c>
    </row>
    <row r="77" spans="1:22" ht="19.5" customHeight="1">
      <c r="A77" s="221">
        <f t="shared" si="9"/>
        <v>64</v>
      </c>
      <c r="B77" s="47"/>
      <c r="C77" s="134">
        <f t="shared" si="18"/>
      </c>
      <c r="D77" s="135"/>
      <c r="E77" s="136"/>
      <c r="F77" s="137"/>
      <c r="G77" s="115"/>
      <c r="H77" s="145"/>
      <c r="I77" s="115"/>
      <c r="J77" s="158"/>
      <c r="K77" s="125">
        <f t="shared" si="10"/>
      </c>
      <c r="L77" s="126"/>
      <c r="M77" s="127">
        <f t="shared" si="11"/>
      </c>
      <c r="N77" s="48"/>
      <c r="O77" s="46"/>
      <c r="P77" s="150">
        <f t="shared" si="12"/>
        <v>0</v>
      </c>
      <c r="Q77" s="150">
        <f t="shared" si="13"/>
        <v>0</v>
      </c>
      <c r="R77" s="150">
        <f t="shared" si="14"/>
      </c>
      <c r="T77" s="150">
        <f t="shared" si="15"/>
        <v>0</v>
      </c>
      <c r="U77" s="150">
        <f t="shared" si="16"/>
        <v>0</v>
      </c>
      <c r="V77" s="150">
        <f t="shared" si="17"/>
        <v>0</v>
      </c>
    </row>
    <row r="78" spans="1:22" ht="19.5" customHeight="1">
      <c r="A78" s="221">
        <f t="shared" si="9"/>
        <v>65</v>
      </c>
      <c r="B78" s="47"/>
      <c r="C78" s="134">
        <f t="shared" si="18"/>
      </c>
      <c r="D78" s="135"/>
      <c r="E78" s="136"/>
      <c r="F78" s="137"/>
      <c r="G78" s="115"/>
      <c r="H78" s="145"/>
      <c r="I78" s="115"/>
      <c r="J78" s="158"/>
      <c r="K78" s="125">
        <f aca="true" t="shared" si="19" ref="K78:K109">IF(H78="","",H78*J78)</f>
      </c>
      <c r="L78" s="126"/>
      <c r="M78" s="127">
        <f aca="true" t="shared" si="20" ref="M78:M109">IF(K78="","",H78+K78)</f>
      </c>
      <c r="N78" s="48"/>
      <c r="O78" s="46"/>
      <c r="P78" s="150">
        <f aca="true" t="shared" si="21" ref="P78:P109">IF(J78=$P$12,K78,0)</f>
        <v>0</v>
      </c>
      <c r="Q78" s="150">
        <f aca="true" t="shared" si="22" ref="Q78:Q109">IF(J78=$Q$12,K78,0)</f>
        <v>0</v>
      </c>
      <c r="R78" s="150">
        <f aca="true" t="shared" si="23" ref="R78:R109">IF(J78=$R$12,K78,0)</f>
      </c>
      <c r="T78" s="150">
        <f aca="true" t="shared" si="24" ref="T78:T109">IF(J78=$T$12,H78,0)</f>
        <v>0</v>
      </c>
      <c r="U78" s="150">
        <f aca="true" t="shared" si="25" ref="U78:U109">IF(J78=$U$12,H78,0)</f>
        <v>0</v>
      </c>
      <c r="V78" s="150">
        <f aca="true" t="shared" si="26" ref="V78:V109">IF(J78=$V$12,H78,0)</f>
        <v>0</v>
      </c>
    </row>
    <row r="79" spans="1:22" ht="19.5" customHeight="1">
      <c r="A79" s="221">
        <f t="shared" si="9"/>
        <v>66</v>
      </c>
      <c r="B79" s="47"/>
      <c r="C79" s="134">
        <f aca="true" t="shared" si="27" ref="C79:C110">IF(D79="","",C78+1)</f>
      </c>
      <c r="D79" s="135"/>
      <c r="E79" s="136"/>
      <c r="F79" s="137"/>
      <c r="G79" s="115"/>
      <c r="H79" s="145"/>
      <c r="I79" s="115"/>
      <c r="J79" s="158"/>
      <c r="K79" s="125">
        <f t="shared" si="19"/>
      </c>
      <c r="L79" s="126"/>
      <c r="M79" s="127">
        <f t="shared" si="20"/>
      </c>
      <c r="N79" s="48"/>
      <c r="O79" s="46"/>
      <c r="P79" s="150">
        <f t="shared" si="21"/>
        <v>0</v>
      </c>
      <c r="Q79" s="150">
        <f t="shared" si="22"/>
        <v>0</v>
      </c>
      <c r="R79" s="150">
        <f t="shared" si="23"/>
      </c>
      <c r="T79" s="150">
        <f t="shared" si="24"/>
        <v>0</v>
      </c>
      <c r="U79" s="150">
        <f t="shared" si="25"/>
        <v>0</v>
      </c>
      <c r="V79" s="150">
        <f t="shared" si="26"/>
        <v>0</v>
      </c>
    </row>
    <row r="80" spans="1:22" ht="19.5" customHeight="1">
      <c r="A80" s="221">
        <f aca="true" t="shared" si="28" ref="A80:A133">A79+1</f>
        <v>67</v>
      </c>
      <c r="B80" s="47"/>
      <c r="C80" s="134">
        <f t="shared" si="27"/>
      </c>
      <c r="D80" s="135"/>
      <c r="E80" s="136"/>
      <c r="F80" s="137"/>
      <c r="G80" s="115"/>
      <c r="H80" s="145"/>
      <c r="I80" s="115"/>
      <c r="J80" s="158"/>
      <c r="K80" s="125">
        <f t="shared" si="19"/>
      </c>
      <c r="L80" s="126"/>
      <c r="M80" s="127">
        <f t="shared" si="20"/>
      </c>
      <c r="N80" s="48"/>
      <c r="O80" s="46"/>
      <c r="P80" s="150">
        <f t="shared" si="21"/>
        <v>0</v>
      </c>
      <c r="Q80" s="150">
        <f t="shared" si="22"/>
        <v>0</v>
      </c>
      <c r="R80" s="150">
        <f t="shared" si="23"/>
      </c>
      <c r="T80" s="150">
        <f t="shared" si="24"/>
        <v>0</v>
      </c>
      <c r="U80" s="150">
        <f t="shared" si="25"/>
        <v>0</v>
      </c>
      <c r="V80" s="150">
        <f t="shared" si="26"/>
        <v>0</v>
      </c>
    </row>
    <row r="81" spans="1:22" ht="19.5" customHeight="1">
      <c r="A81" s="221">
        <f t="shared" si="28"/>
        <v>68</v>
      </c>
      <c r="B81" s="47"/>
      <c r="C81" s="134">
        <f t="shared" si="27"/>
      </c>
      <c r="D81" s="135"/>
      <c r="E81" s="136"/>
      <c r="F81" s="137"/>
      <c r="G81" s="115"/>
      <c r="H81" s="145"/>
      <c r="I81" s="115"/>
      <c r="J81" s="158"/>
      <c r="K81" s="125">
        <f t="shared" si="19"/>
      </c>
      <c r="L81" s="126"/>
      <c r="M81" s="127">
        <f t="shared" si="20"/>
      </c>
      <c r="N81" s="48"/>
      <c r="O81" s="46"/>
      <c r="P81" s="150">
        <f t="shared" si="21"/>
        <v>0</v>
      </c>
      <c r="Q81" s="150">
        <f t="shared" si="22"/>
        <v>0</v>
      </c>
      <c r="R81" s="150">
        <f t="shared" si="23"/>
      </c>
      <c r="T81" s="150">
        <f t="shared" si="24"/>
        <v>0</v>
      </c>
      <c r="U81" s="150">
        <f t="shared" si="25"/>
        <v>0</v>
      </c>
      <c r="V81" s="150">
        <f t="shared" si="26"/>
        <v>0</v>
      </c>
    </row>
    <row r="82" spans="1:22" ht="19.5" customHeight="1">
      <c r="A82" s="221">
        <f t="shared" si="28"/>
        <v>69</v>
      </c>
      <c r="B82" s="47"/>
      <c r="C82" s="134">
        <f t="shared" si="27"/>
      </c>
      <c r="D82" s="135"/>
      <c r="E82" s="136"/>
      <c r="F82" s="137"/>
      <c r="G82" s="115"/>
      <c r="H82" s="145"/>
      <c r="I82" s="115"/>
      <c r="J82" s="158"/>
      <c r="K82" s="125">
        <f t="shared" si="19"/>
      </c>
      <c r="L82" s="126"/>
      <c r="M82" s="127">
        <f t="shared" si="20"/>
      </c>
      <c r="N82" s="48"/>
      <c r="O82" s="46"/>
      <c r="P82" s="150">
        <f t="shared" si="21"/>
        <v>0</v>
      </c>
      <c r="Q82" s="150">
        <f t="shared" si="22"/>
        <v>0</v>
      </c>
      <c r="R82" s="150">
        <f t="shared" si="23"/>
      </c>
      <c r="T82" s="150">
        <f t="shared" si="24"/>
        <v>0</v>
      </c>
      <c r="U82" s="150">
        <f t="shared" si="25"/>
        <v>0</v>
      </c>
      <c r="V82" s="150">
        <f t="shared" si="26"/>
        <v>0</v>
      </c>
    </row>
    <row r="83" spans="1:22" ht="19.5" customHeight="1">
      <c r="A83" s="221">
        <f t="shared" si="28"/>
        <v>70</v>
      </c>
      <c r="B83" s="47"/>
      <c r="C83" s="134">
        <f t="shared" si="27"/>
      </c>
      <c r="D83" s="135"/>
      <c r="E83" s="136"/>
      <c r="F83" s="137"/>
      <c r="G83" s="115"/>
      <c r="H83" s="145"/>
      <c r="I83" s="115"/>
      <c r="J83" s="158"/>
      <c r="K83" s="125">
        <f t="shared" si="19"/>
      </c>
      <c r="L83" s="126"/>
      <c r="M83" s="127">
        <f t="shared" si="20"/>
      </c>
      <c r="N83" s="48"/>
      <c r="O83" s="46"/>
      <c r="P83" s="150">
        <f t="shared" si="21"/>
        <v>0</v>
      </c>
      <c r="Q83" s="150">
        <f t="shared" si="22"/>
        <v>0</v>
      </c>
      <c r="R83" s="150">
        <f t="shared" si="23"/>
      </c>
      <c r="T83" s="150">
        <f t="shared" si="24"/>
        <v>0</v>
      </c>
      <c r="U83" s="150">
        <f t="shared" si="25"/>
        <v>0</v>
      </c>
      <c r="V83" s="150">
        <f t="shared" si="26"/>
        <v>0</v>
      </c>
    </row>
    <row r="84" spans="1:22" ht="19.5" customHeight="1">
      <c r="A84" s="221">
        <f t="shared" si="28"/>
        <v>71</v>
      </c>
      <c r="B84" s="47"/>
      <c r="C84" s="134">
        <f t="shared" si="27"/>
      </c>
      <c r="D84" s="135"/>
      <c r="E84" s="136"/>
      <c r="F84" s="137"/>
      <c r="G84" s="115"/>
      <c r="H84" s="145"/>
      <c r="I84" s="115"/>
      <c r="J84" s="158"/>
      <c r="K84" s="125">
        <f t="shared" si="19"/>
      </c>
      <c r="L84" s="126"/>
      <c r="M84" s="127">
        <f t="shared" si="20"/>
      </c>
      <c r="N84" s="48"/>
      <c r="O84" s="46"/>
      <c r="P84" s="150">
        <f t="shared" si="21"/>
        <v>0</v>
      </c>
      <c r="Q84" s="150">
        <f t="shared" si="22"/>
        <v>0</v>
      </c>
      <c r="R84" s="150">
        <f t="shared" si="23"/>
      </c>
      <c r="T84" s="150">
        <f t="shared" si="24"/>
        <v>0</v>
      </c>
      <c r="U84" s="150">
        <f t="shared" si="25"/>
        <v>0</v>
      </c>
      <c r="V84" s="150">
        <f t="shared" si="26"/>
        <v>0</v>
      </c>
    </row>
    <row r="85" spans="1:22" ht="19.5" customHeight="1">
      <c r="A85" s="221">
        <f t="shared" si="28"/>
        <v>72</v>
      </c>
      <c r="B85" s="47"/>
      <c r="C85" s="134">
        <f t="shared" si="27"/>
      </c>
      <c r="D85" s="135"/>
      <c r="E85" s="136"/>
      <c r="F85" s="137"/>
      <c r="G85" s="115"/>
      <c r="H85" s="145"/>
      <c r="I85" s="115"/>
      <c r="J85" s="158"/>
      <c r="K85" s="125">
        <f t="shared" si="19"/>
      </c>
      <c r="L85" s="126"/>
      <c r="M85" s="127">
        <f t="shared" si="20"/>
      </c>
      <c r="N85" s="48"/>
      <c r="O85" s="46"/>
      <c r="P85" s="150">
        <f t="shared" si="21"/>
        <v>0</v>
      </c>
      <c r="Q85" s="150">
        <f t="shared" si="22"/>
        <v>0</v>
      </c>
      <c r="R85" s="150">
        <f t="shared" si="23"/>
      </c>
      <c r="T85" s="150">
        <f t="shared" si="24"/>
        <v>0</v>
      </c>
      <c r="U85" s="150">
        <f t="shared" si="25"/>
        <v>0</v>
      </c>
      <c r="V85" s="150">
        <f t="shared" si="26"/>
        <v>0</v>
      </c>
    </row>
    <row r="86" spans="1:22" ht="19.5" customHeight="1">
      <c r="A86" s="221">
        <f t="shared" si="28"/>
        <v>73</v>
      </c>
      <c r="B86" s="47"/>
      <c r="C86" s="134">
        <f t="shared" si="27"/>
      </c>
      <c r="D86" s="135"/>
      <c r="E86" s="136"/>
      <c r="F86" s="137"/>
      <c r="G86" s="115"/>
      <c r="H86" s="145"/>
      <c r="I86" s="115"/>
      <c r="J86" s="158"/>
      <c r="K86" s="125">
        <f t="shared" si="19"/>
      </c>
      <c r="L86" s="126"/>
      <c r="M86" s="127">
        <f t="shared" si="20"/>
      </c>
      <c r="N86" s="48"/>
      <c r="O86" s="46"/>
      <c r="P86" s="150">
        <f t="shared" si="21"/>
        <v>0</v>
      </c>
      <c r="Q86" s="150">
        <f t="shared" si="22"/>
        <v>0</v>
      </c>
      <c r="R86" s="150">
        <f t="shared" si="23"/>
      </c>
      <c r="T86" s="150">
        <f t="shared" si="24"/>
        <v>0</v>
      </c>
      <c r="U86" s="150">
        <f t="shared" si="25"/>
        <v>0</v>
      </c>
      <c r="V86" s="150">
        <f t="shared" si="26"/>
        <v>0</v>
      </c>
    </row>
    <row r="87" spans="1:22" ht="19.5" customHeight="1">
      <c r="A87" s="221">
        <f t="shared" si="28"/>
        <v>74</v>
      </c>
      <c r="B87" s="47"/>
      <c r="C87" s="134">
        <f t="shared" si="27"/>
      </c>
      <c r="D87" s="135"/>
      <c r="E87" s="136"/>
      <c r="F87" s="137"/>
      <c r="G87" s="115"/>
      <c r="H87" s="145"/>
      <c r="I87" s="115"/>
      <c r="J87" s="158"/>
      <c r="K87" s="125">
        <f t="shared" si="19"/>
      </c>
      <c r="L87" s="126"/>
      <c r="M87" s="127">
        <f t="shared" si="20"/>
      </c>
      <c r="N87" s="48"/>
      <c r="O87" s="46"/>
      <c r="P87" s="150">
        <f t="shared" si="21"/>
        <v>0</v>
      </c>
      <c r="Q87" s="150">
        <f t="shared" si="22"/>
        <v>0</v>
      </c>
      <c r="R87" s="150">
        <f t="shared" si="23"/>
      </c>
      <c r="T87" s="150">
        <f t="shared" si="24"/>
        <v>0</v>
      </c>
      <c r="U87" s="150">
        <f t="shared" si="25"/>
        <v>0</v>
      </c>
      <c r="V87" s="150">
        <f t="shared" si="26"/>
        <v>0</v>
      </c>
    </row>
    <row r="88" spans="1:22" ht="19.5" customHeight="1">
      <c r="A88" s="221">
        <f t="shared" si="28"/>
        <v>75</v>
      </c>
      <c r="B88" s="47"/>
      <c r="C88" s="134">
        <f t="shared" si="27"/>
      </c>
      <c r="D88" s="135"/>
      <c r="E88" s="136"/>
      <c r="F88" s="137"/>
      <c r="G88" s="115"/>
      <c r="H88" s="145"/>
      <c r="I88" s="115"/>
      <c r="J88" s="158"/>
      <c r="K88" s="125">
        <f t="shared" si="19"/>
      </c>
      <c r="L88" s="126"/>
      <c r="M88" s="127">
        <f t="shared" si="20"/>
      </c>
      <c r="N88" s="48"/>
      <c r="O88" s="46"/>
      <c r="P88" s="150">
        <f t="shared" si="21"/>
        <v>0</v>
      </c>
      <c r="Q88" s="150">
        <f t="shared" si="22"/>
        <v>0</v>
      </c>
      <c r="R88" s="150">
        <f t="shared" si="23"/>
      </c>
      <c r="T88" s="150">
        <f t="shared" si="24"/>
        <v>0</v>
      </c>
      <c r="U88" s="150">
        <f t="shared" si="25"/>
        <v>0</v>
      </c>
      <c r="V88" s="150">
        <f t="shared" si="26"/>
        <v>0</v>
      </c>
    </row>
    <row r="89" spans="1:22" ht="19.5" customHeight="1">
      <c r="A89" s="221">
        <f t="shared" si="28"/>
        <v>76</v>
      </c>
      <c r="B89" s="47"/>
      <c r="C89" s="134">
        <f t="shared" si="27"/>
      </c>
      <c r="D89" s="135"/>
      <c r="E89" s="136"/>
      <c r="F89" s="137"/>
      <c r="G89" s="115"/>
      <c r="H89" s="145"/>
      <c r="I89" s="115"/>
      <c r="J89" s="158"/>
      <c r="K89" s="125">
        <f t="shared" si="19"/>
      </c>
      <c r="L89" s="126"/>
      <c r="M89" s="127">
        <f t="shared" si="20"/>
      </c>
      <c r="N89" s="48"/>
      <c r="O89" s="46"/>
      <c r="P89" s="150">
        <f t="shared" si="21"/>
        <v>0</v>
      </c>
      <c r="Q89" s="150">
        <f t="shared" si="22"/>
        <v>0</v>
      </c>
      <c r="R89" s="150">
        <f t="shared" si="23"/>
      </c>
      <c r="T89" s="150">
        <f t="shared" si="24"/>
        <v>0</v>
      </c>
      <c r="U89" s="150">
        <f t="shared" si="25"/>
        <v>0</v>
      </c>
      <c r="V89" s="150">
        <f t="shared" si="26"/>
        <v>0</v>
      </c>
    </row>
    <row r="90" spans="1:22" ht="19.5" customHeight="1">
      <c r="A90" s="221">
        <f t="shared" si="28"/>
        <v>77</v>
      </c>
      <c r="B90" s="47"/>
      <c r="C90" s="134">
        <f t="shared" si="27"/>
      </c>
      <c r="D90" s="135"/>
      <c r="E90" s="136"/>
      <c r="F90" s="137"/>
      <c r="G90" s="115"/>
      <c r="H90" s="145"/>
      <c r="I90" s="115"/>
      <c r="J90" s="158"/>
      <c r="K90" s="125">
        <f t="shared" si="19"/>
      </c>
      <c r="L90" s="126"/>
      <c r="M90" s="127">
        <f t="shared" si="20"/>
      </c>
      <c r="N90" s="48"/>
      <c r="O90" s="46"/>
      <c r="P90" s="150">
        <f t="shared" si="21"/>
        <v>0</v>
      </c>
      <c r="Q90" s="150">
        <f t="shared" si="22"/>
        <v>0</v>
      </c>
      <c r="R90" s="150">
        <f t="shared" si="23"/>
      </c>
      <c r="T90" s="150">
        <f t="shared" si="24"/>
        <v>0</v>
      </c>
      <c r="U90" s="150">
        <f t="shared" si="25"/>
        <v>0</v>
      </c>
      <c r="V90" s="150">
        <f t="shared" si="26"/>
        <v>0</v>
      </c>
    </row>
    <row r="91" spans="1:22" ht="19.5" customHeight="1">
      <c r="A91" s="221">
        <f t="shared" si="28"/>
        <v>78</v>
      </c>
      <c r="B91" s="47"/>
      <c r="C91" s="134">
        <f t="shared" si="27"/>
      </c>
      <c r="D91" s="135"/>
      <c r="E91" s="136"/>
      <c r="F91" s="137"/>
      <c r="G91" s="115"/>
      <c r="H91" s="145"/>
      <c r="I91" s="115"/>
      <c r="J91" s="158"/>
      <c r="K91" s="125">
        <f t="shared" si="19"/>
      </c>
      <c r="L91" s="126"/>
      <c r="M91" s="127">
        <f t="shared" si="20"/>
      </c>
      <c r="N91" s="48"/>
      <c r="O91" s="46"/>
      <c r="P91" s="150">
        <f t="shared" si="21"/>
        <v>0</v>
      </c>
      <c r="Q91" s="150">
        <f t="shared" si="22"/>
        <v>0</v>
      </c>
      <c r="R91" s="150">
        <f t="shared" si="23"/>
      </c>
      <c r="T91" s="150">
        <f t="shared" si="24"/>
        <v>0</v>
      </c>
      <c r="U91" s="150">
        <f t="shared" si="25"/>
        <v>0</v>
      </c>
      <c r="V91" s="150">
        <f t="shared" si="26"/>
        <v>0</v>
      </c>
    </row>
    <row r="92" spans="1:22" ht="19.5" customHeight="1">
      <c r="A92" s="221">
        <f t="shared" si="28"/>
        <v>79</v>
      </c>
      <c r="B92" s="47"/>
      <c r="C92" s="134">
        <f t="shared" si="27"/>
      </c>
      <c r="D92" s="135"/>
      <c r="E92" s="136"/>
      <c r="F92" s="137"/>
      <c r="G92" s="115"/>
      <c r="H92" s="145"/>
      <c r="I92" s="115"/>
      <c r="J92" s="158"/>
      <c r="K92" s="125">
        <f t="shared" si="19"/>
      </c>
      <c r="L92" s="126"/>
      <c r="M92" s="127">
        <f t="shared" si="20"/>
      </c>
      <c r="N92" s="48"/>
      <c r="O92" s="46"/>
      <c r="P92" s="150">
        <f t="shared" si="21"/>
        <v>0</v>
      </c>
      <c r="Q92" s="150">
        <f t="shared" si="22"/>
        <v>0</v>
      </c>
      <c r="R92" s="150">
        <f t="shared" si="23"/>
      </c>
      <c r="T92" s="150">
        <f t="shared" si="24"/>
        <v>0</v>
      </c>
      <c r="U92" s="150">
        <f t="shared" si="25"/>
        <v>0</v>
      </c>
      <c r="V92" s="150">
        <f t="shared" si="26"/>
        <v>0</v>
      </c>
    </row>
    <row r="93" spans="1:22" ht="19.5" customHeight="1">
      <c r="A93" s="221">
        <f t="shared" si="28"/>
        <v>80</v>
      </c>
      <c r="B93" s="47"/>
      <c r="C93" s="134">
        <f t="shared" si="27"/>
      </c>
      <c r="D93" s="135"/>
      <c r="E93" s="136"/>
      <c r="F93" s="137"/>
      <c r="G93" s="115"/>
      <c r="H93" s="145"/>
      <c r="I93" s="115"/>
      <c r="J93" s="158"/>
      <c r="K93" s="125">
        <f t="shared" si="19"/>
      </c>
      <c r="L93" s="126"/>
      <c r="M93" s="127">
        <f t="shared" si="20"/>
      </c>
      <c r="N93" s="48"/>
      <c r="O93" s="46"/>
      <c r="P93" s="150">
        <f t="shared" si="21"/>
        <v>0</v>
      </c>
      <c r="Q93" s="150">
        <f t="shared" si="22"/>
        <v>0</v>
      </c>
      <c r="R93" s="150">
        <f t="shared" si="23"/>
      </c>
      <c r="T93" s="150">
        <f t="shared" si="24"/>
        <v>0</v>
      </c>
      <c r="U93" s="150">
        <f t="shared" si="25"/>
        <v>0</v>
      </c>
      <c r="V93" s="150">
        <f t="shared" si="26"/>
        <v>0</v>
      </c>
    </row>
    <row r="94" spans="1:22" ht="19.5" customHeight="1">
      <c r="A94" s="221">
        <f t="shared" si="28"/>
        <v>81</v>
      </c>
      <c r="B94" s="47"/>
      <c r="C94" s="134">
        <f t="shared" si="27"/>
      </c>
      <c r="D94" s="135"/>
      <c r="E94" s="136"/>
      <c r="F94" s="137"/>
      <c r="G94" s="115"/>
      <c r="H94" s="145"/>
      <c r="I94" s="115"/>
      <c r="J94" s="158"/>
      <c r="K94" s="125">
        <f t="shared" si="19"/>
      </c>
      <c r="L94" s="126"/>
      <c r="M94" s="127">
        <f t="shared" si="20"/>
      </c>
      <c r="N94" s="48"/>
      <c r="O94" s="46"/>
      <c r="P94" s="150">
        <f t="shared" si="21"/>
        <v>0</v>
      </c>
      <c r="Q94" s="150">
        <f t="shared" si="22"/>
        <v>0</v>
      </c>
      <c r="R94" s="150">
        <f t="shared" si="23"/>
      </c>
      <c r="T94" s="150">
        <f t="shared" si="24"/>
        <v>0</v>
      </c>
      <c r="U94" s="150">
        <f t="shared" si="25"/>
        <v>0</v>
      </c>
      <c r="V94" s="150">
        <f t="shared" si="26"/>
        <v>0</v>
      </c>
    </row>
    <row r="95" spans="1:22" ht="19.5" customHeight="1">
      <c r="A95" s="221">
        <f t="shared" si="28"/>
        <v>82</v>
      </c>
      <c r="B95" s="47"/>
      <c r="C95" s="134">
        <f t="shared" si="27"/>
      </c>
      <c r="D95" s="135"/>
      <c r="E95" s="136"/>
      <c r="F95" s="137"/>
      <c r="G95" s="115"/>
      <c r="H95" s="145"/>
      <c r="I95" s="115"/>
      <c r="J95" s="158"/>
      <c r="K95" s="125">
        <f t="shared" si="19"/>
      </c>
      <c r="L95" s="126"/>
      <c r="M95" s="127">
        <f t="shared" si="20"/>
      </c>
      <c r="N95" s="48"/>
      <c r="O95" s="46"/>
      <c r="P95" s="150">
        <f t="shared" si="21"/>
        <v>0</v>
      </c>
      <c r="Q95" s="150">
        <f t="shared" si="22"/>
        <v>0</v>
      </c>
      <c r="R95" s="150">
        <f t="shared" si="23"/>
      </c>
      <c r="T95" s="150">
        <f t="shared" si="24"/>
        <v>0</v>
      </c>
      <c r="U95" s="150">
        <f t="shared" si="25"/>
        <v>0</v>
      </c>
      <c r="V95" s="150">
        <f t="shared" si="26"/>
        <v>0</v>
      </c>
    </row>
    <row r="96" spans="1:22" ht="19.5" customHeight="1">
      <c r="A96" s="221">
        <f t="shared" si="28"/>
        <v>83</v>
      </c>
      <c r="B96" s="47"/>
      <c r="C96" s="134">
        <f t="shared" si="27"/>
      </c>
      <c r="D96" s="135"/>
      <c r="E96" s="136"/>
      <c r="F96" s="137"/>
      <c r="G96" s="115"/>
      <c r="H96" s="145"/>
      <c r="I96" s="115"/>
      <c r="J96" s="158"/>
      <c r="K96" s="125">
        <f t="shared" si="19"/>
      </c>
      <c r="L96" s="126"/>
      <c r="M96" s="127">
        <f t="shared" si="20"/>
      </c>
      <c r="N96" s="48"/>
      <c r="O96" s="46"/>
      <c r="P96" s="150">
        <f t="shared" si="21"/>
        <v>0</v>
      </c>
      <c r="Q96" s="150">
        <f t="shared" si="22"/>
        <v>0</v>
      </c>
      <c r="R96" s="150">
        <f t="shared" si="23"/>
      </c>
      <c r="T96" s="150">
        <f t="shared" si="24"/>
        <v>0</v>
      </c>
      <c r="U96" s="150">
        <f t="shared" si="25"/>
        <v>0</v>
      </c>
      <c r="V96" s="150">
        <f t="shared" si="26"/>
        <v>0</v>
      </c>
    </row>
    <row r="97" spans="1:22" ht="19.5" customHeight="1">
      <c r="A97" s="221">
        <f t="shared" si="28"/>
        <v>84</v>
      </c>
      <c r="B97" s="47"/>
      <c r="C97" s="134">
        <f t="shared" si="27"/>
      </c>
      <c r="D97" s="135"/>
      <c r="E97" s="136"/>
      <c r="F97" s="137"/>
      <c r="G97" s="115"/>
      <c r="H97" s="145"/>
      <c r="I97" s="115"/>
      <c r="J97" s="158"/>
      <c r="K97" s="125">
        <f t="shared" si="19"/>
      </c>
      <c r="L97" s="126"/>
      <c r="M97" s="127">
        <f t="shared" si="20"/>
      </c>
      <c r="N97" s="48"/>
      <c r="O97" s="46"/>
      <c r="P97" s="150">
        <f t="shared" si="21"/>
        <v>0</v>
      </c>
      <c r="Q97" s="150">
        <f t="shared" si="22"/>
        <v>0</v>
      </c>
      <c r="R97" s="150">
        <f t="shared" si="23"/>
      </c>
      <c r="T97" s="150">
        <f t="shared" si="24"/>
        <v>0</v>
      </c>
      <c r="U97" s="150">
        <f t="shared" si="25"/>
        <v>0</v>
      </c>
      <c r="V97" s="150">
        <f t="shared" si="26"/>
        <v>0</v>
      </c>
    </row>
    <row r="98" spans="1:22" ht="19.5" customHeight="1">
      <c r="A98" s="221">
        <f t="shared" si="28"/>
        <v>85</v>
      </c>
      <c r="B98" s="47"/>
      <c r="C98" s="134">
        <f t="shared" si="27"/>
      </c>
      <c r="D98" s="135"/>
      <c r="E98" s="136"/>
      <c r="F98" s="137"/>
      <c r="G98" s="115"/>
      <c r="H98" s="145"/>
      <c r="I98" s="115"/>
      <c r="J98" s="158"/>
      <c r="K98" s="125">
        <f t="shared" si="19"/>
      </c>
      <c r="L98" s="126"/>
      <c r="M98" s="127">
        <f t="shared" si="20"/>
      </c>
      <c r="N98" s="48"/>
      <c r="O98" s="46"/>
      <c r="P98" s="150">
        <f t="shared" si="21"/>
        <v>0</v>
      </c>
      <c r="Q98" s="150">
        <f t="shared" si="22"/>
        <v>0</v>
      </c>
      <c r="R98" s="150">
        <f t="shared" si="23"/>
      </c>
      <c r="T98" s="150">
        <f t="shared" si="24"/>
        <v>0</v>
      </c>
      <c r="U98" s="150">
        <f t="shared" si="25"/>
        <v>0</v>
      </c>
      <c r="V98" s="150">
        <f t="shared" si="26"/>
        <v>0</v>
      </c>
    </row>
    <row r="99" spans="1:22" ht="19.5" customHeight="1">
      <c r="A99" s="221">
        <f t="shared" si="28"/>
        <v>86</v>
      </c>
      <c r="B99" s="47"/>
      <c r="C99" s="134">
        <f t="shared" si="27"/>
      </c>
      <c r="D99" s="135"/>
      <c r="E99" s="136"/>
      <c r="F99" s="137"/>
      <c r="G99" s="115"/>
      <c r="H99" s="145"/>
      <c r="I99" s="115"/>
      <c r="J99" s="158"/>
      <c r="K99" s="125">
        <f t="shared" si="19"/>
      </c>
      <c r="L99" s="126"/>
      <c r="M99" s="127">
        <f t="shared" si="20"/>
      </c>
      <c r="N99" s="48"/>
      <c r="O99" s="46"/>
      <c r="P99" s="150">
        <f t="shared" si="21"/>
        <v>0</v>
      </c>
      <c r="Q99" s="150">
        <f t="shared" si="22"/>
        <v>0</v>
      </c>
      <c r="R99" s="150">
        <f t="shared" si="23"/>
      </c>
      <c r="T99" s="150">
        <f t="shared" si="24"/>
        <v>0</v>
      </c>
      <c r="U99" s="150">
        <f t="shared" si="25"/>
        <v>0</v>
      </c>
      <c r="V99" s="150">
        <f t="shared" si="26"/>
        <v>0</v>
      </c>
    </row>
    <row r="100" spans="1:22" ht="19.5" customHeight="1">
      <c r="A100" s="221">
        <f t="shared" si="28"/>
        <v>87</v>
      </c>
      <c r="B100" s="47"/>
      <c r="C100" s="134">
        <f t="shared" si="27"/>
      </c>
      <c r="D100" s="135"/>
      <c r="E100" s="136"/>
      <c r="F100" s="137"/>
      <c r="G100" s="115"/>
      <c r="H100" s="145"/>
      <c r="I100" s="115"/>
      <c r="J100" s="158"/>
      <c r="K100" s="125">
        <f t="shared" si="19"/>
      </c>
      <c r="L100" s="126"/>
      <c r="M100" s="127">
        <f t="shared" si="20"/>
      </c>
      <c r="N100" s="48"/>
      <c r="O100" s="46"/>
      <c r="P100" s="150">
        <f t="shared" si="21"/>
        <v>0</v>
      </c>
      <c r="Q100" s="150">
        <f t="shared" si="22"/>
        <v>0</v>
      </c>
      <c r="R100" s="150">
        <f t="shared" si="23"/>
      </c>
      <c r="T100" s="150">
        <f t="shared" si="24"/>
        <v>0</v>
      </c>
      <c r="U100" s="150">
        <f t="shared" si="25"/>
        <v>0</v>
      </c>
      <c r="V100" s="150">
        <f t="shared" si="26"/>
        <v>0</v>
      </c>
    </row>
    <row r="101" spans="1:22" ht="19.5" customHeight="1">
      <c r="A101" s="221">
        <f t="shared" si="28"/>
        <v>88</v>
      </c>
      <c r="B101" s="47"/>
      <c r="C101" s="134">
        <f t="shared" si="27"/>
      </c>
      <c r="D101" s="135"/>
      <c r="E101" s="136"/>
      <c r="F101" s="137"/>
      <c r="G101" s="115"/>
      <c r="H101" s="145"/>
      <c r="I101" s="115"/>
      <c r="J101" s="158"/>
      <c r="K101" s="125">
        <f t="shared" si="19"/>
      </c>
      <c r="L101" s="126"/>
      <c r="M101" s="127">
        <f t="shared" si="20"/>
      </c>
      <c r="N101" s="48"/>
      <c r="O101" s="46"/>
      <c r="P101" s="150">
        <f t="shared" si="21"/>
        <v>0</v>
      </c>
      <c r="Q101" s="150">
        <f t="shared" si="22"/>
        <v>0</v>
      </c>
      <c r="R101" s="150">
        <f t="shared" si="23"/>
      </c>
      <c r="T101" s="150">
        <f t="shared" si="24"/>
        <v>0</v>
      </c>
      <c r="U101" s="150">
        <f t="shared" si="25"/>
        <v>0</v>
      </c>
      <c r="V101" s="150">
        <f t="shared" si="26"/>
        <v>0</v>
      </c>
    </row>
    <row r="102" spans="1:22" ht="19.5" customHeight="1">
      <c r="A102" s="221">
        <f t="shared" si="28"/>
        <v>89</v>
      </c>
      <c r="B102" s="47"/>
      <c r="C102" s="134">
        <f t="shared" si="27"/>
      </c>
      <c r="D102" s="135"/>
      <c r="E102" s="136"/>
      <c r="F102" s="137"/>
      <c r="G102" s="115"/>
      <c r="H102" s="145"/>
      <c r="I102" s="115"/>
      <c r="J102" s="158"/>
      <c r="K102" s="125">
        <f t="shared" si="19"/>
      </c>
      <c r="L102" s="126"/>
      <c r="M102" s="127">
        <f t="shared" si="20"/>
      </c>
      <c r="N102" s="48"/>
      <c r="O102" s="46"/>
      <c r="P102" s="150">
        <f t="shared" si="21"/>
        <v>0</v>
      </c>
      <c r="Q102" s="150">
        <f t="shared" si="22"/>
        <v>0</v>
      </c>
      <c r="R102" s="150">
        <f t="shared" si="23"/>
      </c>
      <c r="T102" s="150">
        <f t="shared" si="24"/>
        <v>0</v>
      </c>
      <c r="U102" s="150">
        <f t="shared" si="25"/>
        <v>0</v>
      </c>
      <c r="V102" s="150">
        <f t="shared" si="26"/>
        <v>0</v>
      </c>
    </row>
    <row r="103" spans="1:22" ht="19.5" customHeight="1">
      <c r="A103" s="221">
        <f t="shared" si="28"/>
        <v>90</v>
      </c>
      <c r="B103" s="47"/>
      <c r="C103" s="134">
        <f t="shared" si="27"/>
      </c>
      <c r="D103" s="135"/>
      <c r="E103" s="136"/>
      <c r="F103" s="137"/>
      <c r="G103" s="115"/>
      <c r="H103" s="145"/>
      <c r="I103" s="115"/>
      <c r="J103" s="158"/>
      <c r="K103" s="125">
        <f t="shared" si="19"/>
      </c>
      <c r="L103" s="126"/>
      <c r="M103" s="127">
        <f t="shared" si="20"/>
      </c>
      <c r="N103" s="48"/>
      <c r="O103" s="46"/>
      <c r="P103" s="150">
        <f t="shared" si="21"/>
        <v>0</v>
      </c>
      <c r="Q103" s="150">
        <f t="shared" si="22"/>
        <v>0</v>
      </c>
      <c r="R103" s="150">
        <f t="shared" si="23"/>
      </c>
      <c r="T103" s="150">
        <f t="shared" si="24"/>
        <v>0</v>
      </c>
      <c r="U103" s="150">
        <f t="shared" si="25"/>
        <v>0</v>
      </c>
      <c r="V103" s="150">
        <f t="shared" si="26"/>
        <v>0</v>
      </c>
    </row>
    <row r="104" spans="1:22" ht="19.5" customHeight="1">
      <c r="A104" s="221">
        <f t="shared" si="28"/>
        <v>91</v>
      </c>
      <c r="B104" s="47"/>
      <c r="C104" s="134">
        <f t="shared" si="27"/>
      </c>
      <c r="D104" s="135"/>
      <c r="E104" s="136"/>
      <c r="F104" s="137"/>
      <c r="G104" s="115"/>
      <c r="H104" s="145"/>
      <c r="I104" s="115"/>
      <c r="J104" s="158"/>
      <c r="K104" s="125">
        <f t="shared" si="19"/>
      </c>
      <c r="L104" s="126"/>
      <c r="M104" s="127">
        <f t="shared" si="20"/>
      </c>
      <c r="N104" s="48"/>
      <c r="O104" s="46"/>
      <c r="P104" s="150">
        <f t="shared" si="21"/>
        <v>0</v>
      </c>
      <c r="Q104" s="150">
        <f t="shared" si="22"/>
        <v>0</v>
      </c>
      <c r="R104" s="150">
        <f t="shared" si="23"/>
      </c>
      <c r="T104" s="150">
        <f t="shared" si="24"/>
        <v>0</v>
      </c>
      <c r="U104" s="150">
        <f t="shared" si="25"/>
        <v>0</v>
      </c>
      <c r="V104" s="150">
        <f t="shared" si="26"/>
        <v>0</v>
      </c>
    </row>
    <row r="105" spans="1:22" ht="19.5" customHeight="1">
      <c r="A105" s="221">
        <f t="shared" si="28"/>
        <v>92</v>
      </c>
      <c r="B105" s="47"/>
      <c r="C105" s="134">
        <f t="shared" si="27"/>
      </c>
      <c r="D105" s="135"/>
      <c r="E105" s="136"/>
      <c r="F105" s="137"/>
      <c r="G105" s="115"/>
      <c r="H105" s="145"/>
      <c r="I105" s="115"/>
      <c r="J105" s="158"/>
      <c r="K105" s="125">
        <f t="shared" si="19"/>
      </c>
      <c r="L105" s="126"/>
      <c r="M105" s="127">
        <f t="shared" si="20"/>
      </c>
      <c r="N105" s="48"/>
      <c r="O105" s="46"/>
      <c r="P105" s="150">
        <f t="shared" si="21"/>
        <v>0</v>
      </c>
      <c r="Q105" s="150">
        <f t="shared" si="22"/>
        <v>0</v>
      </c>
      <c r="R105" s="150">
        <f t="shared" si="23"/>
      </c>
      <c r="T105" s="150">
        <f t="shared" si="24"/>
        <v>0</v>
      </c>
      <c r="U105" s="150">
        <f t="shared" si="25"/>
        <v>0</v>
      </c>
      <c r="V105" s="150">
        <f t="shared" si="26"/>
        <v>0</v>
      </c>
    </row>
    <row r="106" spans="1:22" ht="19.5" customHeight="1">
      <c r="A106" s="221">
        <f t="shared" si="28"/>
        <v>93</v>
      </c>
      <c r="B106" s="47"/>
      <c r="C106" s="134">
        <f t="shared" si="27"/>
      </c>
      <c r="D106" s="135"/>
      <c r="E106" s="136"/>
      <c r="F106" s="137"/>
      <c r="G106" s="115"/>
      <c r="H106" s="145"/>
      <c r="I106" s="115"/>
      <c r="J106" s="158"/>
      <c r="K106" s="125">
        <f t="shared" si="19"/>
      </c>
      <c r="L106" s="126"/>
      <c r="M106" s="127">
        <f t="shared" si="20"/>
      </c>
      <c r="N106" s="48"/>
      <c r="O106" s="46"/>
      <c r="P106" s="150">
        <f t="shared" si="21"/>
        <v>0</v>
      </c>
      <c r="Q106" s="150">
        <f t="shared" si="22"/>
        <v>0</v>
      </c>
      <c r="R106" s="150">
        <f t="shared" si="23"/>
      </c>
      <c r="T106" s="150">
        <f t="shared" si="24"/>
        <v>0</v>
      </c>
      <c r="U106" s="150">
        <f t="shared" si="25"/>
        <v>0</v>
      </c>
      <c r="V106" s="150">
        <f t="shared" si="26"/>
        <v>0</v>
      </c>
    </row>
    <row r="107" spans="1:22" ht="19.5" customHeight="1">
      <c r="A107" s="221">
        <f t="shared" si="28"/>
        <v>94</v>
      </c>
      <c r="B107" s="47"/>
      <c r="C107" s="134">
        <f t="shared" si="27"/>
      </c>
      <c r="D107" s="135"/>
      <c r="E107" s="136"/>
      <c r="F107" s="137"/>
      <c r="G107" s="115"/>
      <c r="H107" s="145"/>
      <c r="I107" s="115"/>
      <c r="J107" s="158"/>
      <c r="K107" s="125">
        <f t="shared" si="19"/>
      </c>
      <c r="L107" s="126"/>
      <c r="M107" s="127">
        <f t="shared" si="20"/>
      </c>
      <c r="N107" s="48"/>
      <c r="O107" s="46"/>
      <c r="P107" s="150">
        <f t="shared" si="21"/>
        <v>0</v>
      </c>
      <c r="Q107" s="150">
        <f t="shared" si="22"/>
        <v>0</v>
      </c>
      <c r="R107" s="150">
        <f t="shared" si="23"/>
      </c>
      <c r="T107" s="150">
        <f t="shared" si="24"/>
        <v>0</v>
      </c>
      <c r="U107" s="150">
        <f t="shared" si="25"/>
        <v>0</v>
      </c>
      <c r="V107" s="150">
        <f t="shared" si="26"/>
        <v>0</v>
      </c>
    </row>
    <row r="108" spans="1:22" ht="19.5" customHeight="1">
      <c r="A108" s="221">
        <f t="shared" si="28"/>
        <v>95</v>
      </c>
      <c r="B108" s="47"/>
      <c r="C108" s="134">
        <f t="shared" si="27"/>
      </c>
      <c r="D108" s="135"/>
      <c r="E108" s="136"/>
      <c r="F108" s="137"/>
      <c r="G108" s="115"/>
      <c r="H108" s="145"/>
      <c r="I108" s="115"/>
      <c r="J108" s="158"/>
      <c r="K108" s="125">
        <f t="shared" si="19"/>
      </c>
      <c r="L108" s="126"/>
      <c r="M108" s="127">
        <f t="shared" si="20"/>
      </c>
      <c r="N108" s="48"/>
      <c r="O108" s="46"/>
      <c r="P108" s="150">
        <f t="shared" si="21"/>
        <v>0</v>
      </c>
      <c r="Q108" s="150">
        <f t="shared" si="22"/>
        <v>0</v>
      </c>
      <c r="R108" s="150">
        <f t="shared" si="23"/>
      </c>
      <c r="T108" s="150">
        <f t="shared" si="24"/>
        <v>0</v>
      </c>
      <c r="U108" s="150">
        <f t="shared" si="25"/>
        <v>0</v>
      </c>
      <c r="V108" s="150">
        <f t="shared" si="26"/>
        <v>0</v>
      </c>
    </row>
    <row r="109" spans="1:22" ht="19.5" customHeight="1">
      <c r="A109" s="221">
        <f t="shared" si="28"/>
        <v>96</v>
      </c>
      <c r="B109" s="47"/>
      <c r="C109" s="134">
        <f t="shared" si="27"/>
      </c>
      <c r="D109" s="135"/>
      <c r="E109" s="136"/>
      <c r="F109" s="137"/>
      <c r="G109" s="115"/>
      <c r="H109" s="145"/>
      <c r="I109" s="115"/>
      <c r="J109" s="158"/>
      <c r="K109" s="125">
        <f t="shared" si="19"/>
      </c>
      <c r="L109" s="126"/>
      <c r="M109" s="127">
        <f t="shared" si="20"/>
      </c>
      <c r="N109" s="48"/>
      <c r="O109" s="46"/>
      <c r="P109" s="150">
        <f t="shared" si="21"/>
        <v>0</v>
      </c>
      <c r="Q109" s="150">
        <f t="shared" si="22"/>
        <v>0</v>
      </c>
      <c r="R109" s="150">
        <f t="shared" si="23"/>
      </c>
      <c r="T109" s="150">
        <f t="shared" si="24"/>
        <v>0</v>
      </c>
      <c r="U109" s="150">
        <f t="shared" si="25"/>
        <v>0</v>
      </c>
      <c r="V109" s="150">
        <f t="shared" si="26"/>
        <v>0</v>
      </c>
    </row>
    <row r="110" spans="1:22" ht="19.5" customHeight="1">
      <c r="A110" s="221">
        <f t="shared" si="28"/>
        <v>97</v>
      </c>
      <c r="B110" s="47"/>
      <c r="C110" s="134">
        <f t="shared" si="27"/>
      </c>
      <c r="D110" s="135"/>
      <c r="E110" s="136"/>
      <c r="F110" s="137"/>
      <c r="G110" s="115"/>
      <c r="H110" s="145"/>
      <c r="I110" s="115"/>
      <c r="J110" s="158"/>
      <c r="K110" s="125">
        <f aca="true" t="shared" si="29" ref="K110:K133">IF(H110="","",H110*J110)</f>
      </c>
      <c r="L110" s="126"/>
      <c r="M110" s="127">
        <f aca="true" t="shared" si="30" ref="M110:M133">IF(K110="","",H110+K110)</f>
      </c>
      <c r="N110" s="48"/>
      <c r="O110" s="46"/>
      <c r="P110" s="150">
        <f aca="true" t="shared" si="31" ref="P110:P133">IF(J110=$P$12,K110,0)</f>
        <v>0</v>
      </c>
      <c r="Q110" s="150">
        <f aca="true" t="shared" si="32" ref="Q110:Q133">IF(J110=$Q$12,K110,0)</f>
        <v>0</v>
      </c>
      <c r="R110" s="150">
        <f aca="true" t="shared" si="33" ref="R110:R133">IF(J110=$R$12,K110,0)</f>
      </c>
      <c r="T110" s="150">
        <f aca="true" t="shared" si="34" ref="T110:T133">IF(J110=$T$12,H110,0)</f>
        <v>0</v>
      </c>
      <c r="U110" s="150">
        <f aca="true" t="shared" si="35" ref="U110:U133">IF(J110=$U$12,H110,0)</f>
        <v>0</v>
      </c>
      <c r="V110" s="150">
        <f aca="true" t="shared" si="36" ref="V110:V133">IF(J110=$V$12,H110,0)</f>
        <v>0</v>
      </c>
    </row>
    <row r="111" spans="1:22" ht="19.5" customHeight="1">
      <c r="A111" s="221">
        <f t="shared" si="28"/>
        <v>98</v>
      </c>
      <c r="B111" s="47"/>
      <c r="C111" s="134">
        <f aca="true" t="shared" si="37" ref="C111:C133">IF(D111="","",C110+1)</f>
      </c>
      <c r="D111" s="135"/>
      <c r="E111" s="136"/>
      <c r="F111" s="137"/>
      <c r="G111" s="115"/>
      <c r="H111" s="145"/>
      <c r="I111" s="115"/>
      <c r="J111" s="158"/>
      <c r="K111" s="125">
        <f t="shared" si="29"/>
      </c>
      <c r="L111" s="126"/>
      <c r="M111" s="127">
        <f t="shared" si="30"/>
      </c>
      <c r="N111" s="48"/>
      <c r="O111" s="46"/>
      <c r="P111" s="150">
        <f t="shared" si="31"/>
        <v>0</v>
      </c>
      <c r="Q111" s="150">
        <f t="shared" si="32"/>
        <v>0</v>
      </c>
      <c r="R111" s="150">
        <f t="shared" si="33"/>
      </c>
      <c r="T111" s="150">
        <f t="shared" si="34"/>
        <v>0</v>
      </c>
      <c r="U111" s="150">
        <f t="shared" si="35"/>
        <v>0</v>
      </c>
      <c r="V111" s="150">
        <f t="shared" si="36"/>
        <v>0</v>
      </c>
    </row>
    <row r="112" spans="1:22" ht="19.5" customHeight="1">
      <c r="A112" s="221">
        <f t="shared" si="28"/>
        <v>99</v>
      </c>
      <c r="B112" s="47"/>
      <c r="C112" s="134">
        <f t="shared" si="37"/>
      </c>
      <c r="D112" s="135"/>
      <c r="E112" s="136"/>
      <c r="F112" s="137"/>
      <c r="G112" s="115"/>
      <c r="H112" s="145"/>
      <c r="I112" s="115"/>
      <c r="J112" s="158"/>
      <c r="K112" s="125">
        <f t="shared" si="29"/>
      </c>
      <c r="L112" s="126"/>
      <c r="M112" s="127">
        <f t="shared" si="30"/>
      </c>
      <c r="N112" s="48"/>
      <c r="O112" s="46"/>
      <c r="P112" s="150">
        <f t="shared" si="31"/>
        <v>0</v>
      </c>
      <c r="Q112" s="150">
        <f t="shared" si="32"/>
        <v>0</v>
      </c>
      <c r="R112" s="150">
        <f t="shared" si="33"/>
      </c>
      <c r="T112" s="150">
        <f t="shared" si="34"/>
        <v>0</v>
      </c>
      <c r="U112" s="150">
        <f t="shared" si="35"/>
        <v>0</v>
      </c>
      <c r="V112" s="150">
        <f t="shared" si="36"/>
        <v>0</v>
      </c>
    </row>
    <row r="113" spans="1:22" ht="19.5" customHeight="1">
      <c r="A113" s="221">
        <f t="shared" si="28"/>
        <v>100</v>
      </c>
      <c r="B113" s="47"/>
      <c r="C113" s="134">
        <f t="shared" si="37"/>
      </c>
      <c r="D113" s="135"/>
      <c r="E113" s="136"/>
      <c r="F113" s="137"/>
      <c r="G113" s="115"/>
      <c r="H113" s="145"/>
      <c r="I113" s="115"/>
      <c r="J113" s="158"/>
      <c r="K113" s="125">
        <f t="shared" si="29"/>
      </c>
      <c r="L113" s="126"/>
      <c r="M113" s="127">
        <f t="shared" si="30"/>
      </c>
      <c r="N113" s="48"/>
      <c r="O113" s="46"/>
      <c r="P113" s="150">
        <f t="shared" si="31"/>
        <v>0</v>
      </c>
      <c r="Q113" s="150">
        <f t="shared" si="32"/>
        <v>0</v>
      </c>
      <c r="R113" s="150">
        <f t="shared" si="33"/>
      </c>
      <c r="T113" s="150">
        <f t="shared" si="34"/>
        <v>0</v>
      </c>
      <c r="U113" s="150">
        <f t="shared" si="35"/>
        <v>0</v>
      </c>
      <c r="V113" s="150">
        <f t="shared" si="36"/>
        <v>0</v>
      </c>
    </row>
    <row r="114" spans="1:22" ht="19.5" customHeight="1">
      <c r="A114" s="221">
        <f t="shared" si="28"/>
        <v>101</v>
      </c>
      <c r="B114" s="47"/>
      <c r="C114" s="134">
        <f t="shared" si="37"/>
      </c>
      <c r="D114" s="135"/>
      <c r="E114" s="136"/>
      <c r="F114" s="137"/>
      <c r="G114" s="115"/>
      <c r="H114" s="145"/>
      <c r="I114" s="115"/>
      <c r="J114" s="158"/>
      <c r="K114" s="125">
        <f t="shared" si="29"/>
      </c>
      <c r="L114" s="126"/>
      <c r="M114" s="127">
        <f t="shared" si="30"/>
      </c>
      <c r="N114" s="48"/>
      <c r="O114" s="46"/>
      <c r="P114" s="150">
        <f t="shared" si="31"/>
        <v>0</v>
      </c>
      <c r="Q114" s="150">
        <f t="shared" si="32"/>
        <v>0</v>
      </c>
      <c r="R114" s="150">
        <f t="shared" si="33"/>
      </c>
      <c r="T114" s="150">
        <f t="shared" si="34"/>
        <v>0</v>
      </c>
      <c r="U114" s="150">
        <f t="shared" si="35"/>
        <v>0</v>
      </c>
      <c r="V114" s="150">
        <f t="shared" si="36"/>
        <v>0</v>
      </c>
    </row>
    <row r="115" spans="1:22" ht="19.5" customHeight="1">
      <c r="A115" s="221">
        <f t="shared" si="28"/>
        <v>102</v>
      </c>
      <c r="B115" s="47"/>
      <c r="C115" s="134">
        <f t="shared" si="37"/>
      </c>
      <c r="D115" s="135"/>
      <c r="E115" s="136"/>
      <c r="F115" s="137"/>
      <c r="G115" s="115"/>
      <c r="H115" s="145"/>
      <c r="I115" s="115"/>
      <c r="J115" s="158"/>
      <c r="K115" s="125">
        <f t="shared" si="29"/>
      </c>
      <c r="L115" s="126"/>
      <c r="M115" s="127">
        <f t="shared" si="30"/>
      </c>
      <c r="N115" s="48"/>
      <c r="O115" s="46"/>
      <c r="P115" s="150">
        <f t="shared" si="31"/>
        <v>0</v>
      </c>
      <c r="Q115" s="150">
        <f t="shared" si="32"/>
        <v>0</v>
      </c>
      <c r="R115" s="150">
        <f t="shared" si="33"/>
      </c>
      <c r="T115" s="150">
        <f t="shared" si="34"/>
        <v>0</v>
      </c>
      <c r="U115" s="150">
        <f t="shared" si="35"/>
        <v>0</v>
      </c>
      <c r="V115" s="150">
        <f t="shared" si="36"/>
        <v>0</v>
      </c>
    </row>
    <row r="116" spans="1:22" ht="19.5" customHeight="1">
      <c r="A116" s="221">
        <f t="shared" si="28"/>
        <v>103</v>
      </c>
      <c r="B116" s="47"/>
      <c r="C116" s="134">
        <f t="shared" si="37"/>
      </c>
      <c r="D116" s="135"/>
      <c r="E116" s="136"/>
      <c r="F116" s="137"/>
      <c r="G116" s="115"/>
      <c r="H116" s="145"/>
      <c r="I116" s="115"/>
      <c r="J116" s="158"/>
      <c r="K116" s="125">
        <f t="shared" si="29"/>
      </c>
      <c r="L116" s="126"/>
      <c r="M116" s="127">
        <f t="shared" si="30"/>
      </c>
      <c r="N116" s="48"/>
      <c r="O116" s="46"/>
      <c r="P116" s="150">
        <f t="shared" si="31"/>
        <v>0</v>
      </c>
      <c r="Q116" s="150">
        <f t="shared" si="32"/>
        <v>0</v>
      </c>
      <c r="R116" s="150">
        <f t="shared" si="33"/>
      </c>
      <c r="T116" s="150">
        <f t="shared" si="34"/>
        <v>0</v>
      </c>
      <c r="U116" s="150">
        <f t="shared" si="35"/>
        <v>0</v>
      </c>
      <c r="V116" s="150">
        <f t="shared" si="36"/>
        <v>0</v>
      </c>
    </row>
    <row r="117" spans="1:22" ht="19.5" customHeight="1">
      <c r="A117" s="221">
        <f t="shared" si="28"/>
        <v>104</v>
      </c>
      <c r="B117" s="47"/>
      <c r="C117" s="134">
        <f t="shared" si="37"/>
      </c>
      <c r="D117" s="135"/>
      <c r="E117" s="136"/>
      <c r="F117" s="137"/>
      <c r="G117" s="115"/>
      <c r="H117" s="145"/>
      <c r="I117" s="115"/>
      <c r="J117" s="158"/>
      <c r="K117" s="125">
        <f t="shared" si="29"/>
      </c>
      <c r="L117" s="126"/>
      <c r="M117" s="127">
        <f t="shared" si="30"/>
      </c>
      <c r="N117" s="48"/>
      <c r="O117" s="46"/>
      <c r="P117" s="150">
        <f t="shared" si="31"/>
        <v>0</v>
      </c>
      <c r="Q117" s="150">
        <f t="shared" si="32"/>
        <v>0</v>
      </c>
      <c r="R117" s="150">
        <f t="shared" si="33"/>
      </c>
      <c r="T117" s="150">
        <f t="shared" si="34"/>
        <v>0</v>
      </c>
      <c r="U117" s="150">
        <f t="shared" si="35"/>
        <v>0</v>
      </c>
      <c r="V117" s="150">
        <f t="shared" si="36"/>
        <v>0</v>
      </c>
    </row>
    <row r="118" spans="1:22" ht="19.5" customHeight="1">
      <c r="A118" s="221">
        <f t="shared" si="28"/>
        <v>105</v>
      </c>
      <c r="B118" s="47"/>
      <c r="C118" s="134">
        <f t="shared" si="37"/>
      </c>
      <c r="D118" s="135"/>
      <c r="E118" s="136"/>
      <c r="F118" s="137"/>
      <c r="G118" s="115"/>
      <c r="H118" s="145"/>
      <c r="I118" s="115"/>
      <c r="J118" s="158"/>
      <c r="K118" s="125">
        <f t="shared" si="29"/>
      </c>
      <c r="L118" s="126"/>
      <c r="M118" s="127">
        <f t="shared" si="30"/>
      </c>
      <c r="N118" s="48"/>
      <c r="O118" s="46"/>
      <c r="P118" s="150">
        <f t="shared" si="31"/>
        <v>0</v>
      </c>
      <c r="Q118" s="150">
        <f t="shared" si="32"/>
        <v>0</v>
      </c>
      <c r="R118" s="150">
        <f t="shared" si="33"/>
      </c>
      <c r="T118" s="150">
        <f t="shared" si="34"/>
        <v>0</v>
      </c>
      <c r="U118" s="150">
        <f t="shared" si="35"/>
        <v>0</v>
      </c>
      <c r="V118" s="150">
        <f t="shared" si="36"/>
        <v>0</v>
      </c>
    </row>
    <row r="119" spans="1:22" ht="19.5" customHeight="1">
      <c r="A119" s="221">
        <f t="shared" si="28"/>
        <v>106</v>
      </c>
      <c r="B119" s="47"/>
      <c r="C119" s="134">
        <f t="shared" si="37"/>
      </c>
      <c r="D119" s="135"/>
      <c r="E119" s="136"/>
      <c r="F119" s="137"/>
      <c r="G119" s="115"/>
      <c r="H119" s="145"/>
      <c r="I119" s="115"/>
      <c r="J119" s="158"/>
      <c r="K119" s="125">
        <f t="shared" si="29"/>
      </c>
      <c r="L119" s="126"/>
      <c r="M119" s="127">
        <f t="shared" si="30"/>
      </c>
      <c r="N119" s="48"/>
      <c r="O119" s="46"/>
      <c r="P119" s="150">
        <f t="shared" si="31"/>
        <v>0</v>
      </c>
      <c r="Q119" s="150">
        <f t="shared" si="32"/>
        <v>0</v>
      </c>
      <c r="R119" s="150">
        <f t="shared" si="33"/>
      </c>
      <c r="T119" s="150">
        <f t="shared" si="34"/>
        <v>0</v>
      </c>
      <c r="U119" s="150">
        <f t="shared" si="35"/>
        <v>0</v>
      </c>
      <c r="V119" s="150">
        <f t="shared" si="36"/>
        <v>0</v>
      </c>
    </row>
    <row r="120" spans="1:22" ht="19.5" customHeight="1">
      <c r="A120" s="221">
        <f t="shared" si="28"/>
        <v>107</v>
      </c>
      <c r="B120" s="47"/>
      <c r="C120" s="134">
        <f t="shared" si="37"/>
      </c>
      <c r="D120" s="135"/>
      <c r="E120" s="136"/>
      <c r="F120" s="137"/>
      <c r="G120" s="115"/>
      <c r="H120" s="145"/>
      <c r="I120" s="115"/>
      <c r="J120" s="158"/>
      <c r="K120" s="125">
        <f t="shared" si="29"/>
      </c>
      <c r="L120" s="126"/>
      <c r="M120" s="127">
        <f t="shared" si="30"/>
      </c>
      <c r="N120" s="48"/>
      <c r="O120" s="46"/>
      <c r="P120" s="150">
        <f t="shared" si="31"/>
        <v>0</v>
      </c>
      <c r="Q120" s="150">
        <f t="shared" si="32"/>
        <v>0</v>
      </c>
      <c r="R120" s="150">
        <f t="shared" si="33"/>
      </c>
      <c r="T120" s="150">
        <f t="shared" si="34"/>
        <v>0</v>
      </c>
      <c r="U120" s="150">
        <f t="shared" si="35"/>
        <v>0</v>
      </c>
      <c r="V120" s="150">
        <f t="shared" si="36"/>
        <v>0</v>
      </c>
    </row>
    <row r="121" spans="1:22" ht="19.5" customHeight="1">
      <c r="A121" s="221">
        <f t="shared" si="28"/>
        <v>108</v>
      </c>
      <c r="B121" s="47"/>
      <c r="C121" s="134">
        <f t="shared" si="37"/>
      </c>
      <c r="D121" s="135"/>
      <c r="E121" s="136"/>
      <c r="F121" s="137"/>
      <c r="G121" s="115"/>
      <c r="H121" s="145"/>
      <c r="I121" s="115"/>
      <c r="J121" s="158"/>
      <c r="K121" s="125">
        <f t="shared" si="29"/>
      </c>
      <c r="L121" s="126"/>
      <c r="M121" s="127">
        <f t="shared" si="30"/>
      </c>
      <c r="N121" s="48"/>
      <c r="O121" s="46"/>
      <c r="P121" s="150">
        <f t="shared" si="31"/>
        <v>0</v>
      </c>
      <c r="Q121" s="150">
        <f t="shared" si="32"/>
        <v>0</v>
      </c>
      <c r="R121" s="150">
        <f t="shared" si="33"/>
      </c>
      <c r="T121" s="150">
        <f t="shared" si="34"/>
        <v>0</v>
      </c>
      <c r="U121" s="150">
        <f t="shared" si="35"/>
        <v>0</v>
      </c>
      <c r="V121" s="150">
        <f t="shared" si="36"/>
        <v>0</v>
      </c>
    </row>
    <row r="122" spans="1:22" ht="19.5" customHeight="1">
      <c r="A122" s="221">
        <f t="shared" si="28"/>
        <v>109</v>
      </c>
      <c r="B122" s="47"/>
      <c r="C122" s="134">
        <f t="shared" si="37"/>
      </c>
      <c r="D122" s="135"/>
      <c r="E122" s="136"/>
      <c r="F122" s="137"/>
      <c r="G122" s="115"/>
      <c r="H122" s="145"/>
      <c r="I122" s="115"/>
      <c r="J122" s="158"/>
      <c r="K122" s="125">
        <f t="shared" si="29"/>
      </c>
      <c r="L122" s="126"/>
      <c r="M122" s="127">
        <f t="shared" si="30"/>
      </c>
      <c r="N122" s="48"/>
      <c r="O122" s="46"/>
      <c r="P122" s="150">
        <f t="shared" si="31"/>
        <v>0</v>
      </c>
      <c r="Q122" s="150">
        <f t="shared" si="32"/>
        <v>0</v>
      </c>
      <c r="R122" s="150">
        <f t="shared" si="33"/>
      </c>
      <c r="T122" s="150">
        <f t="shared" si="34"/>
        <v>0</v>
      </c>
      <c r="U122" s="150">
        <f t="shared" si="35"/>
        <v>0</v>
      </c>
      <c r="V122" s="150">
        <f t="shared" si="36"/>
        <v>0</v>
      </c>
    </row>
    <row r="123" spans="1:22" ht="19.5" customHeight="1">
      <c r="A123" s="221">
        <f t="shared" si="28"/>
        <v>110</v>
      </c>
      <c r="B123" s="47"/>
      <c r="C123" s="134">
        <f t="shared" si="37"/>
      </c>
      <c r="D123" s="135"/>
      <c r="E123" s="136"/>
      <c r="F123" s="137"/>
      <c r="G123" s="115"/>
      <c r="H123" s="145"/>
      <c r="I123" s="115"/>
      <c r="J123" s="158"/>
      <c r="K123" s="125">
        <f t="shared" si="29"/>
      </c>
      <c r="L123" s="126"/>
      <c r="M123" s="127">
        <f t="shared" si="30"/>
      </c>
      <c r="N123" s="48"/>
      <c r="O123" s="46"/>
      <c r="P123" s="150">
        <f t="shared" si="31"/>
        <v>0</v>
      </c>
      <c r="Q123" s="150">
        <f t="shared" si="32"/>
        <v>0</v>
      </c>
      <c r="R123" s="150">
        <f t="shared" si="33"/>
      </c>
      <c r="T123" s="150">
        <f t="shared" si="34"/>
        <v>0</v>
      </c>
      <c r="U123" s="150">
        <f t="shared" si="35"/>
        <v>0</v>
      </c>
      <c r="V123" s="150">
        <f t="shared" si="36"/>
        <v>0</v>
      </c>
    </row>
    <row r="124" spans="1:22" ht="19.5" customHeight="1">
      <c r="A124" s="221">
        <f t="shared" si="28"/>
        <v>111</v>
      </c>
      <c r="B124" s="47"/>
      <c r="C124" s="134">
        <f t="shared" si="37"/>
      </c>
      <c r="D124" s="135"/>
      <c r="E124" s="136"/>
      <c r="F124" s="137"/>
      <c r="G124" s="115"/>
      <c r="H124" s="145"/>
      <c r="I124" s="115"/>
      <c r="J124" s="158"/>
      <c r="K124" s="125">
        <f t="shared" si="29"/>
      </c>
      <c r="L124" s="126"/>
      <c r="M124" s="127">
        <f t="shared" si="30"/>
      </c>
      <c r="N124" s="48"/>
      <c r="O124" s="46"/>
      <c r="P124" s="150">
        <f t="shared" si="31"/>
        <v>0</v>
      </c>
      <c r="Q124" s="150">
        <f t="shared" si="32"/>
        <v>0</v>
      </c>
      <c r="R124" s="150">
        <f t="shared" si="33"/>
      </c>
      <c r="T124" s="150">
        <f t="shared" si="34"/>
        <v>0</v>
      </c>
      <c r="U124" s="150">
        <f t="shared" si="35"/>
        <v>0</v>
      </c>
      <c r="V124" s="150">
        <f t="shared" si="36"/>
        <v>0</v>
      </c>
    </row>
    <row r="125" spans="1:22" ht="19.5" customHeight="1">
      <c r="A125" s="221">
        <f t="shared" si="28"/>
        <v>112</v>
      </c>
      <c r="B125" s="47"/>
      <c r="C125" s="134">
        <f t="shared" si="37"/>
      </c>
      <c r="D125" s="135"/>
      <c r="E125" s="136"/>
      <c r="F125" s="137"/>
      <c r="G125" s="115"/>
      <c r="H125" s="145"/>
      <c r="I125" s="115"/>
      <c r="J125" s="158"/>
      <c r="K125" s="125">
        <f t="shared" si="29"/>
      </c>
      <c r="L125" s="126"/>
      <c r="M125" s="127">
        <f t="shared" si="30"/>
      </c>
      <c r="N125" s="48"/>
      <c r="O125" s="46"/>
      <c r="P125" s="150">
        <f t="shared" si="31"/>
        <v>0</v>
      </c>
      <c r="Q125" s="150">
        <f t="shared" si="32"/>
        <v>0</v>
      </c>
      <c r="R125" s="150">
        <f t="shared" si="33"/>
      </c>
      <c r="T125" s="150">
        <f t="shared" si="34"/>
        <v>0</v>
      </c>
      <c r="U125" s="150">
        <f t="shared" si="35"/>
        <v>0</v>
      </c>
      <c r="V125" s="150">
        <f t="shared" si="36"/>
        <v>0</v>
      </c>
    </row>
    <row r="126" spans="1:22" ht="19.5" customHeight="1">
      <c r="A126" s="221">
        <f t="shared" si="28"/>
        <v>113</v>
      </c>
      <c r="B126" s="47"/>
      <c r="C126" s="134">
        <f t="shared" si="37"/>
      </c>
      <c r="D126" s="135"/>
      <c r="E126" s="136"/>
      <c r="F126" s="137"/>
      <c r="G126" s="115"/>
      <c r="H126" s="145"/>
      <c r="I126" s="115"/>
      <c r="J126" s="158"/>
      <c r="K126" s="125">
        <f t="shared" si="29"/>
      </c>
      <c r="L126" s="126"/>
      <c r="M126" s="127">
        <f t="shared" si="30"/>
      </c>
      <c r="N126" s="48"/>
      <c r="O126" s="46"/>
      <c r="P126" s="150">
        <f t="shared" si="31"/>
        <v>0</v>
      </c>
      <c r="Q126" s="150">
        <f t="shared" si="32"/>
        <v>0</v>
      </c>
      <c r="R126" s="150">
        <f t="shared" si="33"/>
      </c>
      <c r="T126" s="150">
        <f t="shared" si="34"/>
        <v>0</v>
      </c>
      <c r="U126" s="150">
        <f t="shared" si="35"/>
        <v>0</v>
      </c>
      <c r="V126" s="150">
        <f t="shared" si="36"/>
        <v>0</v>
      </c>
    </row>
    <row r="127" spans="1:22" ht="19.5" customHeight="1">
      <c r="A127" s="221">
        <f t="shared" si="28"/>
        <v>114</v>
      </c>
      <c r="B127" s="47"/>
      <c r="C127" s="134">
        <f t="shared" si="37"/>
      </c>
      <c r="D127" s="135"/>
      <c r="E127" s="136"/>
      <c r="F127" s="137"/>
      <c r="G127" s="115"/>
      <c r="H127" s="145"/>
      <c r="I127" s="115"/>
      <c r="J127" s="158"/>
      <c r="K127" s="125">
        <f t="shared" si="29"/>
      </c>
      <c r="L127" s="126"/>
      <c r="M127" s="127">
        <f t="shared" si="30"/>
      </c>
      <c r="N127" s="48"/>
      <c r="O127" s="46"/>
      <c r="P127" s="150">
        <f t="shared" si="31"/>
        <v>0</v>
      </c>
      <c r="Q127" s="150">
        <f t="shared" si="32"/>
        <v>0</v>
      </c>
      <c r="R127" s="150">
        <f t="shared" si="33"/>
      </c>
      <c r="T127" s="150">
        <f t="shared" si="34"/>
        <v>0</v>
      </c>
      <c r="U127" s="150">
        <f t="shared" si="35"/>
        <v>0</v>
      </c>
      <c r="V127" s="150">
        <f t="shared" si="36"/>
        <v>0</v>
      </c>
    </row>
    <row r="128" spans="1:22" ht="19.5" customHeight="1">
      <c r="A128" s="221">
        <f t="shared" si="28"/>
        <v>115</v>
      </c>
      <c r="B128" s="47"/>
      <c r="C128" s="134">
        <f t="shared" si="37"/>
      </c>
      <c r="D128" s="135"/>
      <c r="E128" s="136"/>
      <c r="F128" s="137"/>
      <c r="G128" s="115"/>
      <c r="H128" s="145"/>
      <c r="I128" s="115"/>
      <c r="J128" s="158"/>
      <c r="K128" s="125">
        <f t="shared" si="29"/>
      </c>
      <c r="L128" s="126"/>
      <c r="M128" s="127">
        <f t="shared" si="30"/>
      </c>
      <c r="N128" s="48"/>
      <c r="O128" s="46"/>
      <c r="P128" s="150">
        <f t="shared" si="31"/>
        <v>0</v>
      </c>
      <c r="Q128" s="150">
        <f t="shared" si="32"/>
        <v>0</v>
      </c>
      <c r="R128" s="150">
        <f t="shared" si="33"/>
      </c>
      <c r="T128" s="150">
        <f t="shared" si="34"/>
        <v>0</v>
      </c>
      <c r="U128" s="150">
        <f t="shared" si="35"/>
        <v>0</v>
      </c>
      <c r="V128" s="150">
        <f t="shared" si="36"/>
        <v>0</v>
      </c>
    </row>
    <row r="129" spans="1:22" ht="19.5" customHeight="1">
      <c r="A129" s="221">
        <f t="shared" si="28"/>
        <v>116</v>
      </c>
      <c r="B129" s="47"/>
      <c r="C129" s="134">
        <f t="shared" si="37"/>
      </c>
      <c r="D129" s="135"/>
      <c r="E129" s="136"/>
      <c r="F129" s="137"/>
      <c r="G129" s="115"/>
      <c r="H129" s="145"/>
      <c r="I129" s="115"/>
      <c r="J129" s="158"/>
      <c r="K129" s="125">
        <f t="shared" si="29"/>
      </c>
      <c r="L129" s="126"/>
      <c r="M129" s="127">
        <f t="shared" si="30"/>
      </c>
      <c r="N129" s="48"/>
      <c r="O129" s="46"/>
      <c r="P129" s="150">
        <f t="shared" si="31"/>
        <v>0</v>
      </c>
      <c r="Q129" s="150">
        <f t="shared" si="32"/>
        <v>0</v>
      </c>
      <c r="R129" s="150">
        <f t="shared" si="33"/>
      </c>
      <c r="T129" s="150">
        <f t="shared" si="34"/>
        <v>0</v>
      </c>
      <c r="U129" s="150">
        <f t="shared" si="35"/>
        <v>0</v>
      </c>
      <c r="V129" s="150">
        <f t="shared" si="36"/>
        <v>0</v>
      </c>
    </row>
    <row r="130" spans="1:22" ht="19.5" customHeight="1">
      <c r="A130" s="221">
        <f t="shared" si="28"/>
        <v>117</v>
      </c>
      <c r="B130" s="47"/>
      <c r="C130" s="134">
        <f t="shared" si="37"/>
      </c>
      <c r="D130" s="135"/>
      <c r="E130" s="136"/>
      <c r="F130" s="137"/>
      <c r="G130" s="115"/>
      <c r="H130" s="145"/>
      <c r="I130" s="115"/>
      <c r="J130" s="158"/>
      <c r="K130" s="125">
        <f t="shared" si="29"/>
      </c>
      <c r="L130" s="126"/>
      <c r="M130" s="127">
        <f t="shared" si="30"/>
      </c>
      <c r="N130" s="48"/>
      <c r="O130" s="46"/>
      <c r="P130" s="150">
        <f t="shared" si="31"/>
        <v>0</v>
      </c>
      <c r="Q130" s="150">
        <f t="shared" si="32"/>
        <v>0</v>
      </c>
      <c r="R130" s="150">
        <f t="shared" si="33"/>
      </c>
      <c r="T130" s="150">
        <f t="shared" si="34"/>
        <v>0</v>
      </c>
      <c r="U130" s="150">
        <f t="shared" si="35"/>
        <v>0</v>
      </c>
      <c r="V130" s="150">
        <f t="shared" si="36"/>
        <v>0</v>
      </c>
    </row>
    <row r="131" spans="1:22" ht="19.5" customHeight="1">
      <c r="A131" s="221">
        <f t="shared" si="28"/>
        <v>118</v>
      </c>
      <c r="B131" s="47"/>
      <c r="C131" s="134">
        <f t="shared" si="37"/>
      </c>
      <c r="D131" s="138"/>
      <c r="E131" s="139"/>
      <c r="F131" s="137"/>
      <c r="G131" s="115"/>
      <c r="H131" s="145"/>
      <c r="I131" s="115"/>
      <c r="J131" s="158"/>
      <c r="K131" s="125">
        <f t="shared" si="29"/>
      </c>
      <c r="L131" s="126"/>
      <c r="M131" s="127">
        <f t="shared" si="30"/>
      </c>
      <c r="N131" s="63"/>
      <c r="O131" s="46"/>
      <c r="P131" s="150">
        <f t="shared" si="31"/>
        <v>0</v>
      </c>
      <c r="Q131" s="150">
        <f t="shared" si="32"/>
        <v>0</v>
      </c>
      <c r="R131" s="150">
        <f t="shared" si="33"/>
      </c>
      <c r="T131" s="150">
        <f t="shared" si="34"/>
        <v>0</v>
      </c>
      <c r="U131" s="150">
        <f t="shared" si="35"/>
        <v>0</v>
      </c>
      <c r="V131" s="150">
        <f t="shared" si="36"/>
        <v>0</v>
      </c>
    </row>
    <row r="132" spans="1:22" ht="19.5" customHeight="1">
      <c r="A132" s="221">
        <f t="shared" si="28"/>
        <v>119</v>
      </c>
      <c r="B132" s="47"/>
      <c r="C132" s="134">
        <f t="shared" si="37"/>
      </c>
      <c r="D132" s="138"/>
      <c r="E132" s="139"/>
      <c r="F132" s="137"/>
      <c r="G132" s="115"/>
      <c r="H132" s="145"/>
      <c r="I132" s="115"/>
      <c r="J132" s="158"/>
      <c r="K132" s="125">
        <f t="shared" si="29"/>
      </c>
      <c r="L132" s="126"/>
      <c r="M132" s="127">
        <f t="shared" si="30"/>
      </c>
      <c r="N132" s="63"/>
      <c r="O132" s="46"/>
      <c r="P132" s="150">
        <f t="shared" si="31"/>
        <v>0</v>
      </c>
      <c r="Q132" s="150">
        <f t="shared" si="32"/>
        <v>0</v>
      </c>
      <c r="R132" s="150">
        <f t="shared" si="33"/>
      </c>
      <c r="T132" s="150">
        <f t="shared" si="34"/>
        <v>0</v>
      </c>
      <c r="U132" s="150">
        <f t="shared" si="35"/>
        <v>0</v>
      </c>
      <c r="V132" s="150">
        <f t="shared" si="36"/>
        <v>0</v>
      </c>
    </row>
    <row r="133" spans="1:22" ht="19.5" customHeight="1" thickBot="1">
      <c r="A133" s="221">
        <f t="shared" si="28"/>
        <v>120</v>
      </c>
      <c r="B133" s="47"/>
      <c r="C133" s="140">
        <f t="shared" si="37"/>
      </c>
      <c r="D133" s="141"/>
      <c r="E133" s="142"/>
      <c r="F133" s="143"/>
      <c r="G133" s="116"/>
      <c r="H133" s="146"/>
      <c r="I133" s="116"/>
      <c r="J133" s="159"/>
      <c r="K133" s="128">
        <f t="shared" si="29"/>
      </c>
      <c r="L133" s="126"/>
      <c r="M133" s="129">
        <f t="shared" si="30"/>
      </c>
      <c r="N133" s="63"/>
      <c r="O133" s="46"/>
      <c r="P133" s="150">
        <f t="shared" si="31"/>
        <v>0</v>
      </c>
      <c r="Q133" s="150">
        <f t="shared" si="32"/>
        <v>0</v>
      </c>
      <c r="R133" s="150">
        <f t="shared" si="33"/>
      </c>
      <c r="T133" s="150">
        <f t="shared" si="34"/>
        <v>0</v>
      </c>
      <c r="U133" s="150">
        <f t="shared" si="35"/>
        <v>0</v>
      </c>
      <c r="V133" s="150">
        <f t="shared" si="36"/>
        <v>0</v>
      </c>
    </row>
    <row r="134" spans="2:22" ht="9.75" customHeight="1" thickBot="1">
      <c r="B134" s="81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3"/>
      <c r="O134" s="46"/>
      <c r="P134" s="154"/>
      <c r="Q134" s="154"/>
      <c r="R134" s="154"/>
      <c r="T134" s="154"/>
      <c r="U134" s="154"/>
      <c r="V134" s="154"/>
    </row>
    <row r="135" spans="20:22" ht="14.25" thickBot="1" thickTop="1">
      <c r="T135" s="147"/>
      <c r="U135" s="147"/>
      <c r="V135" s="147"/>
    </row>
    <row r="136" spans="13:22" ht="13.5" thickBot="1">
      <c r="M136" s="156"/>
      <c r="P136" s="151">
        <f>SUM(P14:P135)</f>
        <v>0</v>
      </c>
      <c r="Q136" s="152">
        <f>SUM(Q14:Q135)</f>
        <v>0</v>
      </c>
      <c r="R136" s="153">
        <f>SUM(R14:R135)</f>
        <v>0</v>
      </c>
      <c r="T136" s="151">
        <f>SUM(T14:T135)</f>
        <v>0</v>
      </c>
      <c r="U136" s="152">
        <f>SUM(U14:U135)</f>
        <v>0</v>
      </c>
      <c r="V136" s="153">
        <f>SUM(V14:V135)</f>
        <v>0</v>
      </c>
    </row>
    <row r="138" spans="16:22" ht="12.75">
      <c r="P138" s="161" t="s">
        <v>68</v>
      </c>
      <c r="Q138" s="161" t="s">
        <v>69</v>
      </c>
      <c r="T138" s="122" t="s">
        <v>65</v>
      </c>
      <c r="U138" s="122" t="s">
        <v>66</v>
      </c>
      <c r="V138" s="122" t="s">
        <v>67</v>
      </c>
    </row>
  </sheetData>
  <sheetProtection sheet="1" objects="1" scenarios="1" selectLockedCells="1"/>
  <mergeCells count="7">
    <mergeCell ref="C6:F7"/>
    <mergeCell ref="J11:K11"/>
    <mergeCell ref="C11:F11"/>
    <mergeCell ref="T11:V11"/>
    <mergeCell ref="P11:R11"/>
    <mergeCell ref="H6:H7"/>
    <mergeCell ref="M6:M7"/>
  </mergeCells>
  <dataValidations count="1">
    <dataValidation type="list" allowBlank="1" showInputMessage="1" showErrorMessage="1" promptTitle="Btw tarief" prompt="selecteer" sqref="J14:J133">
      <formula1>$P$12:$R$12</formula1>
    </dataValidation>
  </dataValidations>
  <printOptions/>
  <pageMargins left="0.75" right="0.75" top="1" bottom="1" header="0.5" footer="0.5"/>
  <pageSetup horizontalDpi="600" verticalDpi="600" orientation="portrait" paperSize="9" scale="49" r:id="rId2"/>
  <headerFooter alignWithMargins="0">
    <oddHeader>&amp;C&amp;A</oddHeader>
    <oddFooter>&amp;L&amp;P van &amp;N&amp;C&amp;F&amp;R&amp;D</oddFooter>
  </headerFooter>
  <rowBreaks count="1" manualBreakCount="1">
    <brk id="73" min="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K38"/>
  <sheetViews>
    <sheetView showGridLines="0" showRowColHeaders="0" zoomScaleSheetLayoutView="100" workbookViewId="0" topLeftCell="A1">
      <selection activeCell="G29" sqref="G29"/>
    </sheetView>
  </sheetViews>
  <sheetFormatPr defaultColWidth="9.140625" defaultRowHeight="12.75"/>
  <cols>
    <col min="1" max="1" width="3.7109375" style="18" customWidth="1"/>
    <col min="2" max="2" width="1.7109375" style="18" customWidth="1"/>
    <col min="3" max="3" width="40.7109375" style="18" customWidth="1"/>
    <col min="4" max="4" width="6.7109375" style="18" customWidth="1"/>
    <col min="5" max="5" width="1.7109375" style="18" customWidth="1"/>
    <col min="6" max="8" width="20.7109375" style="18" customWidth="1"/>
    <col min="9" max="9" width="1.7109375" style="18" customWidth="1"/>
    <col min="10" max="16384" width="9.140625" style="18" customWidth="1"/>
  </cols>
  <sheetData>
    <row r="1" spans="1:11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9.75" customHeight="1" thickBot="1" thickTop="1">
      <c r="A5" s="46"/>
      <c r="B5" s="49"/>
      <c r="C5" s="50"/>
      <c r="D5" s="50"/>
      <c r="E5" s="50"/>
      <c r="F5" s="50"/>
      <c r="G5" s="50"/>
      <c r="H5" s="50"/>
      <c r="I5" s="51"/>
      <c r="J5" s="46"/>
      <c r="K5" s="46"/>
    </row>
    <row r="6" spans="1:11" ht="19.5" customHeight="1" thickBot="1">
      <c r="A6" s="46"/>
      <c r="B6" s="47"/>
      <c r="C6" s="93" t="s">
        <v>44</v>
      </c>
      <c r="D6" s="74"/>
      <c r="E6" s="8"/>
      <c r="F6" s="104">
        <f>'BASIS GEGEVENS'!E6</f>
        <v>2008</v>
      </c>
      <c r="G6" s="52"/>
      <c r="H6" s="8"/>
      <c r="I6" s="48"/>
      <c r="J6" s="46"/>
      <c r="K6" s="46"/>
    </row>
    <row r="7" spans="1:11" ht="24.75" customHeight="1" thickBot="1">
      <c r="A7" s="46"/>
      <c r="B7" s="47"/>
      <c r="C7" s="8"/>
      <c r="D7" s="8"/>
      <c r="E7" s="8"/>
      <c r="F7" s="8"/>
      <c r="G7" s="57"/>
      <c r="H7" s="8"/>
      <c r="I7" s="48"/>
      <c r="J7" s="46"/>
      <c r="K7" s="46"/>
    </row>
    <row r="8" spans="1:11" ht="19.5" customHeight="1" thickBot="1">
      <c r="A8" s="46"/>
      <c r="B8" s="47"/>
      <c r="C8" s="43" t="s">
        <v>30</v>
      </c>
      <c r="D8" s="37"/>
      <c r="E8" s="36"/>
      <c r="F8" s="37" t="s">
        <v>36</v>
      </c>
      <c r="G8" s="37" t="s">
        <v>35</v>
      </c>
      <c r="H8" s="38"/>
      <c r="I8" s="48"/>
      <c r="J8" s="46"/>
      <c r="K8" s="46"/>
    </row>
    <row r="9" spans="1:11" ht="4.5" customHeight="1" thickBot="1">
      <c r="A9" s="46"/>
      <c r="B9" s="47"/>
      <c r="C9" s="8"/>
      <c r="D9" s="8"/>
      <c r="E9" s="8"/>
      <c r="F9" s="75"/>
      <c r="G9" s="75"/>
      <c r="H9" s="75"/>
      <c r="I9" s="48"/>
      <c r="J9" s="46"/>
      <c r="K9" s="46"/>
    </row>
    <row r="10" spans="1:11" ht="19.5" customHeight="1">
      <c r="A10" s="46"/>
      <c r="B10" s="47"/>
      <c r="C10" s="90" t="s">
        <v>31</v>
      </c>
      <c r="D10" s="76">
        <f>'BASIS GEGEVENS'!E23</f>
        <v>0.19</v>
      </c>
      <c r="E10" s="8"/>
      <c r="F10" s="105">
        <f>Omzet_H</f>
        <v>0</v>
      </c>
      <c r="G10" s="40">
        <f>ROUND(BTW_af_H,0)</f>
        <v>0</v>
      </c>
      <c r="H10" s="106"/>
      <c r="I10" s="48"/>
      <c r="J10" s="46"/>
      <c r="K10" s="46"/>
    </row>
    <row r="11" spans="1:11" ht="19.5" customHeight="1">
      <c r="A11" s="46"/>
      <c r="B11" s="47"/>
      <c r="C11" s="91" t="s">
        <v>31</v>
      </c>
      <c r="D11" s="77">
        <f>'BASIS GEGEVENS'!E24</f>
        <v>0.06</v>
      </c>
      <c r="E11" s="8"/>
      <c r="F11" s="105">
        <f>Omzet_L</f>
        <v>0</v>
      </c>
      <c r="G11" s="40">
        <f>ROUND(BTW_af_L,0)</f>
        <v>0</v>
      </c>
      <c r="H11" s="106"/>
      <c r="I11" s="48"/>
      <c r="J11" s="46"/>
      <c r="K11" s="46"/>
    </row>
    <row r="12" spans="1:11" ht="19.5" customHeight="1" thickBot="1">
      <c r="A12" s="46"/>
      <c r="B12" s="47"/>
      <c r="C12" s="92" t="s">
        <v>31</v>
      </c>
      <c r="D12" s="78">
        <f>'BASIS GEGEVENS'!E25</f>
        <v>0</v>
      </c>
      <c r="E12" s="8"/>
      <c r="F12" s="105">
        <f>Omzet_N</f>
        <v>0</v>
      </c>
      <c r="G12" s="40"/>
      <c r="H12" s="107"/>
      <c r="I12" s="48"/>
      <c r="J12" s="46"/>
      <c r="K12" s="46"/>
    </row>
    <row r="13" spans="1:11" ht="4.5" customHeight="1" thickBot="1">
      <c r="A13" s="46"/>
      <c r="B13" s="47"/>
      <c r="C13" s="84"/>
      <c r="D13" s="80"/>
      <c r="E13" s="8"/>
      <c r="F13" s="105"/>
      <c r="G13" s="105"/>
      <c r="H13" s="108"/>
      <c r="I13" s="48"/>
      <c r="J13" s="46"/>
      <c r="K13" s="46"/>
    </row>
    <row r="14" spans="1:11" ht="19.5" customHeight="1" thickBot="1">
      <c r="A14" s="46"/>
      <c r="B14" s="47"/>
      <c r="C14" s="239" t="s">
        <v>38</v>
      </c>
      <c r="D14" s="240"/>
      <c r="E14" s="240"/>
      <c r="F14" s="240"/>
      <c r="G14" s="241"/>
      <c r="H14" s="109">
        <f>G10+G11</f>
        <v>0</v>
      </c>
      <c r="I14" s="48"/>
      <c r="J14" s="46"/>
      <c r="K14" s="46"/>
    </row>
    <row r="15" spans="1:11" ht="19.5" customHeight="1" thickBot="1">
      <c r="A15" s="46"/>
      <c r="B15" s="47"/>
      <c r="C15" s="79"/>
      <c r="D15" s="80"/>
      <c r="E15" s="8"/>
      <c r="F15" s="105"/>
      <c r="G15" s="105"/>
      <c r="H15" s="108"/>
      <c r="I15" s="48"/>
      <c r="J15" s="46"/>
      <c r="K15" s="46"/>
    </row>
    <row r="16" spans="1:11" ht="19.5" customHeight="1" thickBot="1">
      <c r="A16" s="46"/>
      <c r="B16" s="47"/>
      <c r="C16" s="43" t="s">
        <v>34</v>
      </c>
      <c r="D16" s="37"/>
      <c r="E16" s="36"/>
      <c r="F16" s="37" t="s">
        <v>36</v>
      </c>
      <c r="G16" s="37" t="s">
        <v>35</v>
      </c>
      <c r="H16" s="38"/>
      <c r="I16" s="48"/>
      <c r="J16" s="46"/>
      <c r="K16" s="46"/>
    </row>
    <row r="17" spans="1:11" ht="4.5" customHeight="1" thickBot="1">
      <c r="A17" s="46"/>
      <c r="B17" s="47"/>
      <c r="C17" s="8"/>
      <c r="D17" s="8"/>
      <c r="E17" s="8"/>
      <c r="F17" s="75"/>
      <c r="G17" s="75"/>
      <c r="H17" s="75"/>
      <c r="I17" s="48"/>
      <c r="J17" s="46"/>
      <c r="K17" s="46"/>
    </row>
    <row r="18" spans="1:11" ht="19.5" customHeight="1">
      <c r="A18" s="46"/>
      <c r="B18" s="47"/>
      <c r="C18" s="90" t="s">
        <v>32</v>
      </c>
      <c r="D18" s="87">
        <f>'BASIS GEGEVENS'!E23</f>
        <v>0.19</v>
      </c>
      <c r="E18" s="8"/>
      <c r="F18" s="105">
        <f>Inkoop_H</f>
        <v>0</v>
      </c>
      <c r="G18" s="40">
        <f>ROUND(BTW_voor_H,0)</f>
        <v>0</v>
      </c>
      <c r="H18" s="106"/>
      <c r="I18" s="48"/>
      <c r="J18" s="46"/>
      <c r="K18" s="46"/>
    </row>
    <row r="19" spans="1:11" ht="19.5" customHeight="1">
      <c r="A19" s="46"/>
      <c r="B19" s="47"/>
      <c r="C19" s="91" t="s">
        <v>32</v>
      </c>
      <c r="D19" s="88">
        <f>'BASIS GEGEVENS'!E24</f>
        <v>0.06</v>
      </c>
      <c r="E19" s="8"/>
      <c r="F19" s="105">
        <f>Inkoop_L</f>
        <v>0</v>
      </c>
      <c r="G19" s="40">
        <f>ROUND(BTW_voor_L,0)</f>
        <v>0</v>
      </c>
      <c r="H19" s="106"/>
      <c r="I19" s="48"/>
      <c r="J19" s="46"/>
      <c r="K19" s="46"/>
    </row>
    <row r="20" spans="1:11" ht="19.5" customHeight="1" thickBot="1">
      <c r="A20" s="46"/>
      <c r="B20" s="47"/>
      <c r="C20" s="92" t="s">
        <v>32</v>
      </c>
      <c r="D20" s="89">
        <f>'BASIS GEGEVENS'!E25</f>
        <v>0</v>
      </c>
      <c r="E20" s="8"/>
      <c r="F20" s="105">
        <f>Inkoop_N</f>
        <v>0</v>
      </c>
      <c r="G20" s="40"/>
      <c r="H20" s="107"/>
      <c r="I20" s="48"/>
      <c r="J20" s="46"/>
      <c r="K20" s="46"/>
    </row>
    <row r="21" spans="1:11" ht="4.5" customHeight="1" thickBot="1">
      <c r="A21" s="46"/>
      <c r="B21" s="47"/>
      <c r="C21" s="84"/>
      <c r="D21" s="80"/>
      <c r="E21" s="8"/>
      <c r="F21" s="105"/>
      <c r="G21" s="105"/>
      <c r="H21" s="108"/>
      <c r="I21" s="48"/>
      <c r="J21" s="46"/>
      <c r="K21" s="46"/>
    </row>
    <row r="22" spans="1:11" ht="19.5" customHeight="1" thickBot="1">
      <c r="A22" s="46"/>
      <c r="B22" s="47"/>
      <c r="C22" s="239" t="s">
        <v>37</v>
      </c>
      <c r="D22" s="240"/>
      <c r="E22" s="240"/>
      <c r="F22" s="240"/>
      <c r="G22" s="241"/>
      <c r="H22" s="110">
        <f>G18+G19</f>
        <v>0</v>
      </c>
      <c r="I22" s="48"/>
      <c r="J22" s="46"/>
      <c r="K22" s="46"/>
    </row>
    <row r="23" spans="1:11" ht="24.75" customHeight="1" thickBot="1">
      <c r="A23" s="46"/>
      <c r="B23" s="47"/>
      <c r="C23" s="61"/>
      <c r="D23" s="61"/>
      <c r="E23" s="61"/>
      <c r="F23" s="61"/>
      <c r="G23" s="61"/>
      <c r="H23" s="41"/>
      <c r="I23" s="63"/>
      <c r="J23" s="46"/>
      <c r="K23" s="46"/>
    </row>
    <row r="24" spans="1:11" ht="19.5" customHeight="1" thickBot="1">
      <c r="A24" s="46"/>
      <c r="B24" s="47"/>
      <c r="C24" s="239" t="s">
        <v>39</v>
      </c>
      <c r="D24" s="240"/>
      <c r="E24" s="240"/>
      <c r="F24" s="240"/>
      <c r="G24" s="241"/>
      <c r="H24" s="111">
        <f>H14-H22</f>
        <v>0</v>
      </c>
      <c r="I24" s="48"/>
      <c r="J24" s="46"/>
      <c r="K24" s="46"/>
    </row>
    <row r="25" spans="1:11" ht="15" customHeight="1" thickBot="1">
      <c r="A25" s="46"/>
      <c r="B25" s="47"/>
      <c r="C25" s="85"/>
      <c r="D25" s="85"/>
      <c r="E25" s="85"/>
      <c r="F25" s="85"/>
      <c r="G25" s="85"/>
      <c r="H25" s="86"/>
      <c r="I25" s="63"/>
      <c r="J25" s="46"/>
      <c r="K25" s="46"/>
    </row>
    <row r="26" spans="1:11" ht="15" customHeight="1" thickBot="1" thickTop="1">
      <c r="A26" s="46"/>
      <c r="B26" s="47"/>
      <c r="C26" s="61"/>
      <c r="D26" s="61"/>
      <c r="E26" s="61"/>
      <c r="F26" s="61"/>
      <c r="G26" s="61"/>
      <c r="H26" s="41"/>
      <c r="I26" s="63"/>
      <c r="J26" s="46"/>
      <c r="K26" s="46"/>
    </row>
    <row r="27" spans="1:11" ht="19.5" customHeight="1" thickBot="1">
      <c r="A27" s="46"/>
      <c r="B27" s="47"/>
      <c r="C27" s="93" t="s">
        <v>43</v>
      </c>
      <c r="D27" s="37"/>
      <c r="E27" s="36"/>
      <c r="F27" s="37" t="s">
        <v>20</v>
      </c>
      <c r="G27" s="37" t="s">
        <v>21</v>
      </c>
      <c r="H27" s="38"/>
      <c r="I27" s="63"/>
      <c r="J27" s="46"/>
      <c r="K27" s="46"/>
    </row>
    <row r="28" spans="1:11" ht="4.5" customHeight="1" thickBot="1">
      <c r="A28" s="46"/>
      <c r="B28" s="47"/>
      <c r="C28" s="60"/>
      <c r="D28" s="60"/>
      <c r="E28" s="60"/>
      <c r="F28" s="61"/>
      <c r="G28" s="61"/>
      <c r="H28" s="61"/>
      <c r="I28" s="63"/>
      <c r="J28" s="46"/>
      <c r="K28" s="46"/>
    </row>
    <row r="29" spans="1:11" ht="19.5" customHeight="1">
      <c r="A29" s="46"/>
      <c r="B29" s="47"/>
      <c r="C29" s="90" t="s">
        <v>40</v>
      </c>
      <c r="D29" s="76"/>
      <c r="E29" s="61"/>
      <c r="F29" s="105" t="s">
        <v>41</v>
      </c>
      <c r="G29" s="42">
        <v>1345</v>
      </c>
      <c r="H29" s="165" t="str">
        <f>IF(H24&lt;G29,"JA","-")</f>
        <v>JA</v>
      </c>
      <c r="I29" s="63"/>
      <c r="J29" s="46"/>
      <c r="K29" s="46"/>
    </row>
    <row r="30" spans="1:11" ht="19.5" customHeight="1">
      <c r="A30" s="46"/>
      <c r="B30" s="47"/>
      <c r="C30" s="91" t="s">
        <v>40</v>
      </c>
      <c r="D30" s="77"/>
      <c r="E30" s="61"/>
      <c r="F30" s="105">
        <f>G29</f>
        <v>1345</v>
      </c>
      <c r="G30" s="42">
        <v>1883</v>
      </c>
      <c r="H30" s="165" t="str">
        <f>IF(AND(H24&gt;F30,H24&lt;G30),"JA","-")</f>
        <v>-</v>
      </c>
      <c r="I30" s="63"/>
      <c r="J30" s="46"/>
      <c r="K30" s="46"/>
    </row>
    <row r="31" spans="1:11" ht="19.5" customHeight="1" thickBot="1">
      <c r="A31" s="46"/>
      <c r="B31" s="47"/>
      <c r="C31" s="92" t="s">
        <v>40</v>
      </c>
      <c r="D31" s="78"/>
      <c r="E31" s="61"/>
      <c r="F31" s="105">
        <f>G30</f>
        <v>1883</v>
      </c>
      <c r="G31" s="105" t="s">
        <v>42</v>
      </c>
      <c r="H31" s="165" t="str">
        <f>IF(H24&gt;F31,"JA","-")</f>
        <v>-</v>
      </c>
      <c r="I31" s="63"/>
      <c r="J31" s="46"/>
      <c r="K31" s="46"/>
    </row>
    <row r="32" spans="1:11" ht="15" customHeight="1" thickBot="1">
      <c r="A32" s="46"/>
      <c r="B32" s="47"/>
      <c r="C32" s="85"/>
      <c r="D32" s="85"/>
      <c r="E32" s="85"/>
      <c r="F32" s="85"/>
      <c r="G32" s="85"/>
      <c r="H32" s="86"/>
      <c r="I32" s="63"/>
      <c r="J32" s="46"/>
      <c r="K32" s="46"/>
    </row>
    <row r="33" spans="1:11" ht="15" customHeight="1" thickBot="1" thickTop="1">
      <c r="A33" s="46"/>
      <c r="B33" s="47"/>
      <c r="C33" s="61"/>
      <c r="D33" s="61"/>
      <c r="E33" s="61"/>
      <c r="F33" s="61"/>
      <c r="G33" s="61"/>
      <c r="H33" s="41"/>
      <c r="I33" s="63"/>
      <c r="J33" s="46"/>
      <c r="K33" s="46"/>
    </row>
    <row r="34" spans="1:11" ht="19.5" customHeight="1">
      <c r="A34" s="46"/>
      <c r="B34" s="47"/>
      <c r="C34" s="94"/>
      <c r="D34" s="95"/>
      <c r="E34" s="96"/>
      <c r="F34" s="112"/>
      <c r="G34" s="100" t="s">
        <v>45</v>
      </c>
      <c r="H34" s="102">
        <f>IF(H30="JA",(F31-H24)*2.5,IF(H30="JA",H24,0))</f>
        <v>0</v>
      </c>
      <c r="I34" s="63"/>
      <c r="J34" s="46"/>
      <c r="K34" s="46"/>
    </row>
    <row r="35" spans="1:11" ht="19.5" customHeight="1" thickBot="1">
      <c r="A35" s="46"/>
      <c r="B35" s="47"/>
      <c r="C35" s="97"/>
      <c r="D35" s="98"/>
      <c r="E35" s="99"/>
      <c r="F35" s="113"/>
      <c r="G35" s="101" t="s">
        <v>46</v>
      </c>
      <c r="H35" s="103">
        <f>IF(H29="JA",IF(H24&gt;0,H24,(H24*-1)),0)</f>
        <v>0</v>
      </c>
      <c r="I35" s="63"/>
      <c r="J35" s="46"/>
      <c r="K35" s="46"/>
    </row>
    <row r="36" spans="1:11" ht="9.75" customHeight="1" thickBot="1">
      <c r="A36" s="46"/>
      <c r="B36" s="81"/>
      <c r="C36" s="82"/>
      <c r="D36" s="82"/>
      <c r="E36" s="82"/>
      <c r="F36" s="82"/>
      <c r="G36" s="82"/>
      <c r="H36" s="82"/>
      <c r="I36" s="83"/>
      <c r="J36" s="46"/>
      <c r="K36" s="46"/>
    </row>
    <row r="37" spans="1:11" ht="13.5" thickTop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</sheetData>
  <sheetProtection sheet="1" objects="1" scenarios="1" selectLockedCells="1"/>
  <mergeCells count="3">
    <mergeCell ref="C14:G14"/>
    <mergeCell ref="C22:G22"/>
    <mergeCell ref="C24:G24"/>
  </mergeCells>
  <printOptions/>
  <pageMargins left="0.75" right="0.75" top="1" bottom="1" header="0.5" footer="0.5"/>
  <pageSetup horizontalDpi="600" verticalDpi="600" orientation="portrait" paperSize="9" scale="72" r:id="rId2"/>
  <headerFooter alignWithMargins="0">
    <oddHeader>&amp;C&amp;A</oddHeader>
    <oddFooter>&amp;L&amp;P van &amp;N&amp;C&amp;F&amp;R&amp;D</oddFooter>
  </headerFooter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K39"/>
  <sheetViews>
    <sheetView showGridLines="0" showRowColHeaders="0" zoomScaleSheetLayoutView="100" workbookViewId="0" topLeftCell="A1">
      <selection activeCell="C3" sqref="C3"/>
    </sheetView>
  </sheetViews>
  <sheetFormatPr defaultColWidth="9.140625" defaultRowHeight="12.75"/>
  <cols>
    <col min="1" max="1" width="3.7109375" style="18" customWidth="1"/>
    <col min="2" max="2" width="1.7109375" style="18" customWidth="1"/>
    <col min="3" max="3" width="40.7109375" style="18" customWidth="1"/>
    <col min="4" max="4" width="6.7109375" style="18" customWidth="1"/>
    <col min="5" max="5" width="1.7109375" style="18" customWidth="1"/>
    <col min="6" max="8" width="20.7109375" style="18" customWidth="1"/>
    <col min="9" max="9" width="1.7109375" style="18" customWidth="1"/>
    <col min="10" max="16384" width="9.140625" style="18" customWidth="1"/>
  </cols>
  <sheetData>
    <row r="1" spans="1:11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9.75" customHeight="1" thickBot="1" thickTop="1">
      <c r="A5" s="46"/>
      <c r="B5" s="49"/>
      <c r="C5" s="50"/>
      <c r="D5" s="50"/>
      <c r="E5" s="50"/>
      <c r="F5" s="50"/>
      <c r="G5" s="50"/>
      <c r="H5" s="50"/>
      <c r="I5" s="51"/>
      <c r="J5" s="46"/>
      <c r="K5" s="46"/>
    </row>
    <row r="6" spans="1:11" ht="19.5" customHeight="1" thickBot="1">
      <c r="A6" s="46"/>
      <c r="B6" s="47"/>
      <c r="C6" s="93" t="s">
        <v>72</v>
      </c>
      <c r="D6" s="74"/>
      <c r="E6" s="8"/>
      <c r="F6" s="104">
        <f>'BASIS GEGEVENS'!E6</f>
        <v>2008</v>
      </c>
      <c r="G6" s="52"/>
      <c r="H6" s="8"/>
      <c r="I6" s="48"/>
      <c r="J6" s="46"/>
      <c r="K6" s="46"/>
    </row>
    <row r="7" spans="1:11" ht="24.75" customHeight="1" thickBot="1">
      <c r="A7" s="46"/>
      <c r="B7" s="47"/>
      <c r="C7" s="8"/>
      <c r="D7" s="8"/>
      <c r="E7" s="8"/>
      <c r="F7" s="8"/>
      <c r="G7" s="57"/>
      <c r="H7" s="8"/>
      <c r="I7" s="48"/>
      <c r="J7" s="46"/>
      <c r="K7" s="46"/>
    </row>
    <row r="8" spans="1:11" ht="19.5" customHeight="1" thickBot="1">
      <c r="A8" s="46"/>
      <c r="B8" s="47"/>
      <c r="C8" s="43" t="s">
        <v>30</v>
      </c>
      <c r="D8" s="37"/>
      <c r="E8" s="36"/>
      <c r="F8" s="37" t="s">
        <v>73</v>
      </c>
      <c r="G8" s="37" t="s">
        <v>74</v>
      </c>
      <c r="H8" s="38" t="s">
        <v>78</v>
      </c>
      <c r="I8" s="48"/>
      <c r="J8" s="46"/>
      <c r="K8" s="46"/>
    </row>
    <row r="9" spans="1:11" ht="4.5" customHeight="1" thickBot="1">
      <c r="A9" s="46"/>
      <c r="B9" s="47"/>
      <c r="C9" s="8"/>
      <c r="D9" s="8"/>
      <c r="E9" s="8"/>
      <c r="F9" s="75"/>
      <c r="G9" s="75"/>
      <c r="H9" s="75"/>
      <c r="I9" s="48"/>
      <c r="J9" s="46"/>
      <c r="K9" s="46"/>
    </row>
    <row r="10" spans="1:11" ht="19.5" customHeight="1">
      <c r="A10" s="46"/>
      <c r="B10" s="47"/>
      <c r="C10" s="90" t="s">
        <v>75</v>
      </c>
      <c r="D10" s="76"/>
      <c r="E10" s="8"/>
      <c r="F10" s="105">
        <f>IF(LD!M6=F11+F12,LD!M6,"FOUT")</f>
        <v>0</v>
      </c>
      <c r="G10" s="175">
        <f>IF('II'!M6=G11+G12,'II'!M6,"FOUT")</f>
        <v>0</v>
      </c>
      <c r="H10" s="166">
        <f>+F10-G10</f>
        <v>0</v>
      </c>
      <c r="I10" s="48"/>
      <c r="J10" s="46"/>
      <c r="K10" s="46"/>
    </row>
    <row r="11" spans="1:11" ht="19.5" customHeight="1">
      <c r="A11" s="46"/>
      <c r="B11" s="47"/>
      <c r="C11" s="91" t="s">
        <v>77</v>
      </c>
      <c r="D11" s="77"/>
      <c r="E11" s="8"/>
      <c r="F11" s="105">
        <f>(BTW_af_H)+(BTW_af_L)</f>
        <v>0</v>
      </c>
      <c r="G11" s="175">
        <f>(BTW_voor_H)+(BTW_voor_L)</f>
        <v>0</v>
      </c>
      <c r="H11" s="166">
        <f>+F11-G11</f>
        <v>0</v>
      </c>
      <c r="I11" s="48"/>
      <c r="J11" s="46"/>
      <c r="K11" s="46"/>
    </row>
    <row r="12" spans="1:11" ht="19.5" customHeight="1" thickBot="1">
      <c r="A12" s="46"/>
      <c r="B12" s="47"/>
      <c r="C12" s="92" t="s">
        <v>76</v>
      </c>
      <c r="D12" s="78"/>
      <c r="E12" s="8"/>
      <c r="F12" s="105">
        <f>(Omzet_H)+(Omzet_L)+(Omzet_N)</f>
        <v>0</v>
      </c>
      <c r="G12" s="175">
        <f>(Inkoop_H)+(Inkoop_L)+(Inkoop_N)</f>
        <v>0</v>
      </c>
      <c r="H12" s="176">
        <f>+F12-G12</f>
        <v>0</v>
      </c>
      <c r="I12" s="48"/>
      <c r="J12" s="46"/>
      <c r="K12" s="46"/>
    </row>
    <row r="13" spans="1:11" ht="9.75" customHeight="1" thickBot="1">
      <c r="A13" s="46"/>
      <c r="B13" s="47"/>
      <c r="C13" s="79"/>
      <c r="D13" s="80"/>
      <c r="E13" s="8"/>
      <c r="F13" s="105"/>
      <c r="G13" s="105"/>
      <c r="H13" s="108"/>
      <c r="I13" s="48"/>
      <c r="J13" s="46"/>
      <c r="K13" s="46"/>
    </row>
    <row r="14" spans="1:11" ht="19.5" customHeight="1">
      <c r="A14" s="46"/>
      <c r="B14" s="47"/>
      <c r="C14" s="242" t="s">
        <v>87</v>
      </c>
      <c r="D14" s="243"/>
      <c r="E14" s="243"/>
      <c r="F14" s="243"/>
      <c r="G14" s="244"/>
      <c r="H14" s="167">
        <f>BTW!H35</f>
        <v>0</v>
      </c>
      <c r="I14" s="48"/>
      <c r="J14" s="46"/>
      <c r="K14" s="46"/>
    </row>
    <row r="15" spans="1:11" ht="19.5" customHeight="1" thickBot="1">
      <c r="A15" s="46"/>
      <c r="B15" s="47"/>
      <c r="C15" s="178"/>
      <c r="D15" s="179"/>
      <c r="E15" s="179"/>
      <c r="F15" s="179"/>
      <c r="G15" s="180" t="s">
        <v>88</v>
      </c>
      <c r="H15" s="177">
        <f>AUTO</f>
        <v>0</v>
      </c>
      <c r="I15" s="48"/>
      <c r="J15" s="46"/>
      <c r="K15" s="46"/>
    </row>
    <row r="16" spans="1:11" ht="9.75" customHeight="1" thickBot="1">
      <c r="A16" s="46"/>
      <c r="B16" s="47"/>
      <c r="C16" s="79"/>
      <c r="D16" s="80"/>
      <c r="E16" s="8"/>
      <c r="F16" s="105"/>
      <c r="G16" s="105"/>
      <c r="H16" s="108"/>
      <c r="I16" s="48"/>
      <c r="J16" s="46"/>
      <c r="K16" s="46"/>
    </row>
    <row r="17" spans="1:11" ht="19.5" customHeight="1" thickBot="1">
      <c r="A17" s="46"/>
      <c r="B17" s="47"/>
      <c r="C17" s="245" t="s">
        <v>79</v>
      </c>
      <c r="D17" s="246"/>
      <c r="E17" s="246"/>
      <c r="F17" s="246"/>
      <c r="G17" s="247"/>
      <c r="H17" s="177">
        <f>H12+H14-H15</f>
        <v>0</v>
      </c>
      <c r="I17" s="48"/>
      <c r="J17" s="46"/>
      <c r="K17" s="46"/>
    </row>
    <row r="18" spans="1:11" ht="19.5" customHeight="1" thickBot="1">
      <c r="A18" s="46"/>
      <c r="B18" s="47"/>
      <c r="C18" s="79"/>
      <c r="D18" s="80"/>
      <c r="E18" s="8"/>
      <c r="F18" s="105"/>
      <c r="G18" s="105"/>
      <c r="H18" s="108"/>
      <c r="I18" s="48"/>
      <c r="J18" s="46"/>
      <c r="K18" s="46"/>
    </row>
    <row r="19" spans="1:11" ht="19.5" customHeight="1" thickBot="1">
      <c r="A19" s="46"/>
      <c r="B19" s="47"/>
      <c r="C19" s="43" t="s">
        <v>84</v>
      </c>
      <c r="D19" s="37"/>
      <c r="E19" s="36"/>
      <c r="F19" s="37" t="s">
        <v>80</v>
      </c>
      <c r="G19" s="38" t="s">
        <v>89</v>
      </c>
      <c r="H19" s="172"/>
      <c r="I19" s="48"/>
      <c r="J19" s="46"/>
      <c r="K19" s="46"/>
    </row>
    <row r="20" spans="1:11" ht="4.5" customHeight="1" thickBot="1">
      <c r="A20" s="46"/>
      <c r="B20" s="47"/>
      <c r="C20" s="79"/>
      <c r="D20" s="80"/>
      <c r="E20" s="8"/>
      <c r="F20" s="105"/>
      <c r="G20" s="105"/>
      <c r="H20" s="108"/>
      <c r="I20" s="48"/>
      <c r="J20" s="46"/>
      <c r="K20" s="46"/>
    </row>
    <row r="21" spans="1:11" ht="19.5" customHeight="1" thickBot="1">
      <c r="A21" s="46"/>
      <c r="B21" s="47"/>
      <c r="C21" s="173" t="s">
        <v>23</v>
      </c>
      <c r="D21" s="76"/>
      <c r="E21" s="8"/>
      <c r="F21" s="105">
        <f>IF((NEVENINKOMEN+INKOMEN)&lt;=MAXSCHIJF1,(NEVENINKOMEN+INKOMEN),MAXSCHIJF1)</f>
        <v>0</v>
      </c>
      <c r="G21" s="40">
        <f>F21*TARIEF1</f>
        <v>0</v>
      </c>
      <c r="H21" s="167"/>
      <c r="I21" s="48"/>
      <c r="J21" s="46"/>
      <c r="K21" s="46"/>
    </row>
    <row r="22" spans="1:11" ht="19.5" customHeight="1">
      <c r="A22" s="46"/>
      <c r="B22" s="47"/>
      <c r="C22" s="168"/>
      <c r="D22" s="170" t="s">
        <v>81</v>
      </c>
      <c r="E22" s="8"/>
      <c r="F22" s="216">
        <f>IF((NEVENINKOMEN)&lt;=MAXSCHIJF1,(NEVENINKOMEN),MAXSCHIJF1)</f>
        <v>0</v>
      </c>
      <c r="G22" s="217">
        <f>F22*TARIEF1</f>
        <v>0</v>
      </c>
      <c r="H22" s="167"/>
      <c r="I22" s="48"/>
      <c r="J22" s="46"/>
      <c r="K22" s="46"/>
    </row>
    <row r="23" spans="1:11" ht="19.5" customHeight="1" thickBot="1">
      <c r="A23" s="46"/>
      <c r="B23" s="47"/>
      <c r="C23" s="168"/>
      <c r="D23" s="170" t="s">
        <v>82</v>
      </c>
      <c r="E23" s="8"/>
      <c r="F23" s="218">
        <f>F21-F22</f>
        <v>0</v>
      </c>
      <c r="G23" s="219">
        <f>F23*TARIEF1</f>
        <v>0</v>
      </c>
      <c r="H23" s="167"/>
      <c r="I23" s="48"/>
      <c r="J23" s="46"/>
      <c r="K23" s="46"/>
    </row>
    <row r="24" spans="1:11" ht="19.5" customHeight="1" thickBot="1">
      <c r="A24" s="46"/>
      <c r="B24" s="47"/>
      <c r="C24" s="174" t="s">
        <v>24</v>
      </c>
      <c r="D24" s="77"/>
      <c r="E24" s="8"/>
      <c r="F24" s="105">
        <f>IF((NEVENINKOMEN+INKOMEN)&lt;=MAXSCHIJF2,((NEVENINKOMEN+INKOMEN)-J19),(MAXSCHIJF2-MAXSCHIJF1))</f>
        <v>0</v>
      </c>
      <c r="G24" s="40">
        <f>F24*TARIEF2</f>
        <v>0</v>
      </c>
      <c r="H24" s="167"/>
      <c r="I24" s="48"/>
      <c r="J24" s="46"/>
      <c r="K24" s="46"/>
    </row>
    <row r="25" spans="1:11" ht="19.5" customHeight="1">
      <c r="A25" s="46"/>
      <c r="B25" s="47"/>
      <c r="C25" s="168"/>
      <c r="D25" s="170" t="s">
        <v>81</v>
      </c>
      <c r="E25" s="8"/>
      <c r="F25" s="216">
        <f>IF((NEVENINKOMEN)&lt;=MAXSCHIJF2,((NEVENINKOMEN)-F22),(MAXSCHIJF2-MAXSCHIJF1))</f>
        <v>0</v>
      </c>
      <c r="G25" s="217">
        <f>F25*TARIEF2</f>
        <v>0</v>
      </c>
      <c r="H25" s="167"/>
      <c r="I25" s="48"/>
      <c r="J25" s="46"/>
      <c r="K25" s="46"/>
    </row>
    <row r="26" spans="1:11" ht="19.5" customHeight="1" thickBot="1">
      <c r="A26" s="46"/>
      <c r="B26" s="47"/>
      <c r="C26" s="168"/>
      <c r="D26" s="170" t="s">
        <v>82</v>
      </c>
      <c r="E26" s="8"/>
      <c r="F26" s="218">
        <f>F24-F25</f>
        <v>0</v>
      </c>
      <c r="G26" s="219">
        <f>F26*TARIEF2</f>
        <v>0</v>
      </c>
      <c r="H26" s="167"/>
      <c r="I26" s="48"/>
      <c r="J26" s="46"/>
      <c r="K26" s="46"/>
    </row>
    <row r="27" spans="1:11" ht="19.5" customHeight="1" thickBot="1">
      <c r="A27" s="46"/>
      <c r="B27" s="47"/>
      <c r="C27" s="174" t="s">
        <v>25</v>
      </c>
      <c r="D27" s="77"/>
      <c r="E27" s="8"/>
      <c r="F27" s="105">
        <f>IF((NEVENINKOMEN+INKOMEN)&lt;=MAXSCHIJF3,((NEVENINKOMEN+INKOMEN)-(F21+F24)),(MAXSCHIJF3-MAXSCHIJF2))</f>
        <v>0</v>
      </c>
      <c r="G27" s="40">
        <f>F27*TARIEF3</f>
        <v>0</v>
      </c>
      <c r="H27" s="167"/>
      <c r="I27" s="48"/>
      <c r="J27" s="46"/>
      <c r="K27" s="46"/>
    </row>
    <row r="28" spans="1:11" ht="19.5" customHeight="1">
      <c r="A28" s="46"/>
      <c r="B28" s="47"/>
      <c r="C28" s="168"/>
      <c r="D28" s="170" t="s">
        <v>81</v>
      </c>
      <c r="E28" s="8"/>
      <c r="F28" s="216">
        <f>IF((NEVENINKOMEN)&lt;=MAXSCHIJF3,((NEVENINKOMEN)-(F22+F25)),(MAXSCHIJF3-MAXSCHIJF2))</f>
        <v>0</v>
      </c>
      <c r="G28" s="217">
        <f>F28*TARIEF3</f>
        <v>0</v>
      </c>
      <c r="H28" s="167"/>
      <c r="I28" s="48"/>
      <c r="J28" s="46"/>
      <c r="K28" s="46"/>
    </row>
    <row r="29" spans="1:11" ht="19.5" customHeight="1" thickBot="1">
      <c r="A29" s="46"/>
      <c r="B29" s="47"/>
      <c r="C29" s="168"/>
      <c r="D29" s="170" t="s">
        <v>82</v>
      </c>
      <c r="E29" s="8"/>
      <c r="F29" s="218">
        <f>F27-F28</f>
        <v>0</v>
      </c>
      <c r="G29" s="219">
        <f>F29*TARIEF3</f>
        <v>0</v>
      </c>
      <c r="H29" s="167"/>
      <c r="I29" s="48"/>
      <c r="J29" s="46"/>
      <c r="K29" s="46"/>
    </row>
    <row r="30" spans="1:11" ht="19.5" customHeight="1" thickBot="1">
      <c r="A30" s="46"/>
      <c r="B30" s="47"/>
      <c r="C30" s="174" t="s">
        <v>26</v>
      </c>
      <c r="D30" s="77"/>
      <c r="E30" s="8"/>
      <c r="F30" s="105">
        <f>IF((NEVENINKOMEN+INKOMEN)&gt;MINSCHIJF4,((NEVENINKOMEN+INKOMEN)-(F21+F24+F27)),0)</f>
        <v>0</v>
      </c>
      <c r="G30" s="40">
        <f>F30*TARIEF4</f>
        <v>0</v>
      </c>
      <c r="H30" s="167"/>
      <c r="I30" s="48"/>
      <c r="J30" s="46"/>
      <c r="K30" s="46"/>
    </row>
    <row r="31" spans="1:11" ht="19.5" customHeight="1">
      <c r="A31" s="46"/>
      <c r="B31" s="47"/>
      <c r="C31" s="168"/>
      <c r="D31" s="170" t="s">
        <v>81</v>
      </c>
      <c r="E31" s="8"/>
      <c r="F31" s="216">
        <f>IF((NEVENINKOMEN+INKOMEN)&gt;MINSCHIJF4,((NEVENINKOMEN+INKOMEN)-(F22+F25+F28)),0)</f>
        <v>0</v>
      </c>
      <c r="G31" s="217">
        <f>F31*TARIEF4</f>
        <v>0</v>
      </c>
      <c r="H31" s="167"/>
      <c r="I31" s="48"/>
      <c r="J31" s="46"/>
      <c r="K31" s="46"/>
    </row>
    <row r="32" spans="1:11" ht="19.5" customHeight="1" thickBot="1">
      <c r="A32" s="46"/>
      <c r="B32" s="47"/>
      <c r="C32" s="169"/>
      <c r="D32" s="171" t="s">
        <v>82</v>
      </c>
      <c r="E32" s="8"/>
      <c r="F32" s="218">
        <f>F30-F31</f>
        <v>0</v>
      </c>
      <c r="G32" s="219">
        <f>F32*TARIEF4</f>
        <v>0</v>
      </c>
      <c r="H32" s="167"/>
      <c r="I32" s="48"/>
      <c r="J32" s="46"/>
      <c r="K32" s="46"/>
    </row>
    <row r="33" spans="1:11" ht="4.5" customHeight="1">
      <c r="A33" s="46"/>
      <c r="B33" s="47"/>
      <c r="C33" s="79"/>
      <c r="D33" s="80"/>
      <c r="E33" s="8"/>
      <c r="F33" s="220"/>
      <c r="G33" s="220"/>
      <c r="H33" s="108"/>
      <c r="I33" s="48"/>
      <c r="J33" s="46"/>
      <c r="K33" s="46"/>
    </row>
    <row r="34" spans="1:11" ht="19.5" customHeight="1" thickBot="1">
      <c r="A34" s="46"/>
      <c r="B34" s="47"/>
      <c r="C34" s="174" t="s">
        <v>83</v>
      </c>
      <c r="D34" s="77"/>
      <c r="E34" s="8"/>
      <c r="F34" s="105">
        <f aca="true" t="shared" si="0" ref="F34:G36">F21+F24+F27+F30</f>
        <v>0</v>
      </c>
      <c r="G34" s="40">
        <f t="shared" si="0"/>
        <v>0</v>
      </c>
      <c r="H34" s="108"/>
      <c r="I34" s="48"/>
      <c r="J34" s="46"/>
      <c r="K34" s="46"/>
    </row>
    <row r="35" spans="1:11" ht="19.5" customHeight="1">
      <c r="A35" s="46"/>
      <c r="B35" s="47"/>
      <c r="C35" s="168"/>
      <c r="D35" s="170" t="s">
        <v>81</v>
      </c>
      <c r="E35" s="8"/>
      <c r="F35" s="216">
        <f t="shared" si="0"/>
        <v>0</v>
      </c>
      <c r="G35" s="217">
        <f t="shared" si="0"/>
        <v>0</v>
      </c>
      <c r="H35" s="108"/>
      <c r="I35" s="48"/>
      <c r="J35" s="46"/>
      <c r="K35" s="46"/>
    </row>
    <row r="36" spans="1:11" ht="19.5" customHeight="1" thickBot="1">
      <c r="A36" s="46"/>
      <c r="B36" s="47"/>
      <c r="C36" s="169"/>
      <c r="D36" s="171" t="s">
        <v>82</v>
      </c>
      <c r="E36" s="8"/>
      <c r="F36" s="218">
        <f t="shared" si="0"/>
        <v>0</v>
      </c>
      <c r="G36" s="219">
        <f t="shared" si="0"/>
        <v>0</v>
      </c>
      <c r="H36" s="108"/>
      <c r="I36" s="48"/>
      <c r="J36" s="46"/>
      <c r="K36" s="46"/>
    </row>
    <row r="37" spans="1:11" ht="9.75" customHeight="1" thickBot="1">
      <c r="A37" s="46"/>
      <c r="B37" s="81"/>
      <c r="C37" s="82"/>
      <c r="D37" s="82"/>
      <c r="E37" s="82"/>
      <c r="F37" s="82"/>
      <c r="G37" s="82"/>
      <c r="H37" s="82"/>
      <c r="I37" s="83"/>
      <c r="J37" s="46"/>
      <c r="K37" s="46"/>
    </row>
    <row r="38" spans="1:11" ht="13.5" thickTop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</sheetData>
  <sheetProtection sheet="1" objects="1" scenarios="1" selectLockedCells="1"/>
  <mergeCells count="2">
    <mergeCell ref="C14:G14"/>
    <mergeCell ref="C17:G17"/>
  </mergeCells>
  <printOptions/>
  <pageMargins left="0.75" right="0.75" top="1" bottom="1" header="0.5" footer="0.5"/>
  <pageSetup horizontalDpi="600" verticalDpi="600" orientation="portrait" paperSize="9" scale="72" r:id="rId2"/>
  <headerFooter alignWithMargins="0">
    <oddHeader>&amp;C&amp;A</oddHeader>
    <oddFooter>&amp;L&amp;P van &amp;N&amp;C&amp;F&amp;R&amp;D</oddFooter>
  </headerFooter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M74"/>
  <sheetViews>
    <sheetView showGridLines="0" showRowColHeaders="0" zoomScaleSheetLayoutView="100" workbookViewId="0" topLeftCell="A1">
      <pane ySplit="13" topLeftCell="BM1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3.7109375" style="215" customWidth="1"/>
    <col min="2" max="2" width="1.7109375" style="18" customWidth="1"/>
    <col min="3" max="3" width="12.7109375" style="18" customWidth="1"/>
    <col min="4" max="4" width="1.7109375" style="192" customWidth="1"/>
    <col min="5" max="7" width="12.7109375" style="18" customWidth="1"/>
    <col min="8" max="8" width="1.7109375" style="192" customWidth="1"/>
    <col min="9" max="9" width="50.7109375" style="18" customWidth="1"/>
    <col min="10" max="10" width="1.7109375" style="18" customWidth="1"/>
    <col min="11" max="11" width="15.7109375" style="18" customWidth="1"/>
    <col min="12" max="12" width="1.7109375" style="18" customWidth="1"/>
    <col min="13" max="16384" width="9.140625" style="18" customWidth="1"/>
  </cols>
  <sheetData>
    <row r="1" spans="2:13" ht="12.75">
      <c r="B1" s="46"/>
      <c r="C1" s="46"/>
      <c r="D1" s="191"/>
      <c r="E1" s="46"/>
      <c r="F1" s="46"/>
      <c r="G1" s="46"/>
      <c r="H1" s="191"/>
      <c r="I1" s="46"/>
      <c r="J1" s="46"/>
      <c r="K1" s="46"/>
      <c r="L1" s="46"/>
      <c r="M1" s="46"/>
    </row>
    <row r="2" spans="2:13" ht="12.75">
      <c r="B2" s="46"/>
      <c r="C2" s="46"/>
      <c r="D2" s="191"/>
      <c r="E2" s="46"/>
      <c r="F2" s="46"/>
      <c r="G2" s="46"/>
      <c r="H2" s="191"/>
      <c r="I2" s="46"/>
      <c r="J2" s="46"/>
      <c r="K2" s="46"/>
      <c r="L2" s="46"/>
      <c r="M2" s="46"/>
    </row>
    <row r="3" spans="2:13" ht="12.75">
      <c r="B3" s="46"/>
      <c r="C3" s="46"/>
      <c r="D3" s="191"/>
      <c r="E3" s="46"/>
      <c r="F3" s="46"/>
      <c r="G3" s="46"/>
      <c r="H3" s="191"/>
      <c r="I3" s="46"/>
      <c r="J3" s="46"/>
      <c r="K3" s="46"/>
      <c r="L3" s="46"/>
      <c r="M3" s="46"/>
    </row>
    <row r="4" spans="2:13" ht="13.5" thickBot="1">
      <c r="B4" s="46"/>
      <c r="C4" s="46"/>
      <c r="D4" s="191"/>
      <c r="E4" s="46"/>
      <c r="F4" s="46"/>
      <c r="G4" s="46"/>
      <c r="H4" s="191"/>
      <c r="I4" s="46"/>
      <c r="J4" s="46"/>
      <c r="K4" s="46"/>
      <c r="L4" s="46"/>
      <c r="M4" s="46"/>
    </row>
    <row r="5" spans="2:13" ht="9.75" customHeight="1" thickBot="1" thickTop="1">
      <c r="B5" s="49"/>
      <c r="C5" s="50"/>
      <c r="D5" s="50"/>
      <c r="E5" s="50"/>
      <c r="F5" s="50"/>
      <c r="G5" s="50"/>
      <c r="H5" s="50"/>
      <c r="I5" s="50"/>
      <c r="J5" s="50"/>
      <c r="K5" s="50"/>
      <c r="L5" s="51"/>
      <c r="M5" s="46"/>
    </row>
    <row r="6" spans="2:13" ht="15" customHeight="1">
      <c r="B6" s="47"/>
      <c r="C6" s="225" t="s">
        <v>90</v>
      </c>
      <c r="D6" s="250"/>
      <c r="E6" s="250"/>
      <c r="F6" s="250"/>
      <c r="G6" s="251"/>
      <c r="H6" s="200"/>
      <c r="I6" s="201" t="s">
        <v>95</v>
      </c>
      <c r="J6" s="8"/>
      <c r="K6" s="211">
        <v>0.19</v>
      </c>
      <c r="L6" s="48"/>
      <c r="M6" s="46"/>
    </row>
    <row r="7" spans="2:13" ht="15" customHeight="1" thickBot="1">
      <c r="B7" s="47"/>
      <c r="C7" s="252"/>
      <c r="D7" s="253"/>
      <c r="E7" s="253"/>
      <c r="F7" s="253"/>
      <c r="G7" s="254"/>
      <c r="H7" s="200"/>
      <c r="I7" s="202" t="s">
        <v>83</v>
      </c>
      <c r="J7" s="8"/>
      <c r="K7" s="203">
        <f>SUM(K14:K73)</f>
        <v>0</v>
      </c>
      <c r="L7" s="48"/>
      <c r="M7" s="46"/>
    </row>
    <row r="8" spans="2:13" ht="9.75" customHeight="1" thickBot="1">
      <c r="B8" s="81"/>
      <c r="C8" s="82"/>
      <c r="D8" s="82"/>
      <c r="E8" s="82"/>
      <c r="F8" s="82"/>
      <c r="G8" s="82"/>
      <c r="H8" s="82"/>
      <c r="I8" s="82"/>
      <c r="J8" s="82"/>
      <c r="K8" s="82"/>
      <c r="L8" s="83"/>
      <c r="M8" s="46"/>
    </row>
    <row r="9" spans="2:13" ht="9.75" customHeight="1" thickBot="1" thickTop="1">
      <c r="B9" s="46"/>
      <c r="C9" s="46"/>
      <c r="D9" s="191"/>
      <c r="E9" s="46"/>
      <c r="F9" s="46"/>
      <c r="G9" s="46"/>
      <c r="H9" s="191"/>
      <c r="I9" s="46"/>
      <c r="J9" s="46"/>
      <c r="K9" s="46"/>
      <c r="L9" s="46"/>
      <c r="M9" s="46"/>
    </row>
    <row r="10" spans="2:13" ht="9.75" customHeight="1" thickBot="1" thickTop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46"/>
    </row>
    <row r="11" spans="2:13" ht="19.5" customHeight="1">
      <c r="B11" s="47"/>
      <c r="C11" s="255" t="s">
        <v>54</v>
      </c>
      <c r="D11" s="190"/>
      <c r="E11" s="231" t="s">
        <v>93</v>
      </c>
      <c r="F11" s="226"/>
      <c r="G11" s="227"/>
      <c r="H11" s="190"/>
      <c r="I11" s="255" t="s">
        <v>92</v>
      </c>
      <c r="J11" s="8"/>
      <c r="K11" s="248" t="s">
        <v>94</v>
      </c>
      <c r="L11" s="48"/>
      <c r="M11" s="46"/>
    </row>
    <row r="12" spans="2:13" ht="19.5" customHeight="1" thickBot="1">
      <c r="B12" s="47"/>
      <c r="C12" s="256"/>
      <c r="D12" s="172"/>
      <c r="E12" s="118" t="s">
        <v>96</v>
      </c>
      <c r="F12" s="120" t="s">
        <v>97</v>
      </c>
      <c r="G12" s="119" t="s">
        <v>91</v>
      </c>
      <c r="H12" s="172"/>
      <c r="I12" s="256"/>
      <c r="J12" s="8"/>
      <c r="K12" s="249"/>
      <c r="L12" s="48"/>
      <c r="M12" s="46"/>
    </row>
    <row r="13" spans="2:13" ht="4.5" customHeight="1" thickBot="1">
      <c r="B13" s="47"/>
      <c r="C13" s="8"/>
      <c r="D13" s="8"/>
      <c r="E13" s="8"/>
      <c r="F13" s="8"/>
      <c r="G13" s="8"/>
      <c r="H13" s="8"/>
      <c r="I13" s="8"/>
      <c r="J13" s="8"/>
      <c r="K13" s="8"/>
      <c r="L13" s="48"/>
      <c r="M13" s="46"/>
    </row>
    <row r="14" spans="1:13" ht="19.5" customHeight="1">
      <c r="A14" s="215">
        <v>1</v>
      </c>
      <c r="B14" s="47"/>
      <c r="C14" s="197"/>
      <c r="D14" s="204"/>
      <c r="E14" s="193"/>
      <c r="F14" s="186"/>
      <c r="G14" s="212">
        <f>IF(F14="","",F14-E14)</f>
      </c>
      <c r="H14" s="205"/>
      <c r="I14" s="181"/>
      <c r="J14" s="182"/>
      <c r="K14" s="206">
        <f>IF(G14="","",G14*$K$6)</f>
      </c>
      <c r="L14" s="48"/>
      <c r="M14" s="46"/>
    </row>
    <row r="15" spans="1:13" ht="19.5" customHeight="1">
      <c r="A15" s="215">
        <f>A14+1</f>
        <v>2</v>
      </c>
      <c r="B15" s="47"/>
      <c r="C15" s="198"/>
      <c r="D15" s="207"/>
      <c r="E15" s="194"/>
      <c r="F15" s="187"/>
      <c r="G15" s="213">
        <f aca="true" t="shared" si="0" ref="G15:G73">IF(F15="","",F15-E15)</f>
      </c>
      <c r="H15" s="205"/>
      <c r="I15" s="183"/>
      <c r="J15" s="182"/>
      <c r="K15" s="208">
        <f aca="true" t="shared" si="1" ref="K15:K73">IF(G15="","",G15*$K$6)</f>
      </c>
      <c r="L15" s="48"/>
      <c r="M15" s="46"/>
    </row>
    <row r="16" spans="1:13" ht="19.5" customHeight="1">
      <c r="A16" s="215">
        <f aca="true" t="shared" si="2" ref="A16:A73">A15+1</f>
        <v>3</v>
      </c>
      <c r="B16" s="47"/>
      <c r="C16" s="198"/>
      <c r="D16" s="207"/>
      <c r="E16" s="194"/>
      <c r="F16" s="187"/>
      <c r="G16" s="213">
        <f t="shared" si="0"/>
      </c>
      <c r="H16" s="205"/>
      <c r="I16" s="183"/>
      <c r="J16" s="182"/>
      <c r="K16" s="208">
        <f t="shared" si="1"/>
      </c>
      <c r="L16" s="48"/>
      <c r="M16" s="46"/>
    </row>
    <row r="17" spans="1:13" ht="19.5" customHeight="1">
      <c r="A17" s="215">
        <f t="shared" si="2"/>
        <v>4</v>
      </c>
      <c r="B17" s="47"/>
      <c r="C17" s="198"/>
      <c r="D17" s="207"/>
      <c r="E17" s="194"/>
      <c r="F17" s="187"/>
      <c r="G17" s="213">
        <f t="shared" si="0"/>
      </c>
      <c r="H17" s="205"/>
      <c r="I17" s="183"/>
      <c r="J17" s="182"/>
      <c r="K17" s="208">
        <f t="shared" si="1"/>
      </c>
      <c r="L17" s="48"/>
      <c r="M17" s="46"/>
    </row>
    <row r="18" spans="1:13" ht="19.5" customHeight="1">
      <c r="A18" s="215">
        <f t="shared" si="2"/>
        <v>5</v>
      </c>
      <c r="B18" s="47"/>
      <c r="C18" s="198"/>
      <c r="D18" s="207"/>
      <c r="E18" s="194"/>
      <c r="F18" s="187"/>
      <c r="G18" s="213">
        <f t="shared" si="0"/>
      </c>
      <c r="H18" s="205"/>
      <c r="I18" s="183"/>
      <c r="J18" s="182"/>
      <c r="K18" s="208">
        <f t="shared" si="1"/>
      </c>
      <c r="L18" s="48"/>
      <c r="M18" s="46"/>
    </row>
    <row r="19" spans="1:13" ht="19.5" customHeight="1">
      <c r="A19" s="215">
        <f t="shared" si="2"/>
        <v>6</v>
      </c>
      <c r="B19" s="47"/>
      <c r="C19" s="198"/>
      <c r="D19" s="207"/>
      <c r="E19" s="194"/>
      <c r="F19" s="187"/>
      <c r="G19" s="213">
        <f t="shared" si="0"/>
      </c>
      <c r="H19" s="205"/>
      <c r="I19" s="183"/>
      <c r="J19" s="182"/>
      <c r="K19" s="208">
        <f t="shared" si="1"/>
      </c>
      <c r="L19" s="48"/>
      <c r="M19" s="46"/>
    </row>
    <row r="20" spans="1:13" ht="19.5" customHeight="1">
      <c r="A20" s="215">
        <f t="shared" si="2"/>
        <v>7</v>
      </c>
      <c r="B20" s="47"/>
      <c r="C20" s="198"/>
      <c r="D20" s="207"/>
      <c r="E20" s="194"/>
      <c r="F20" s="187"/>
      <c r="G20" s="213">
        <f t="shared" si="0"/>
      </c>
      <c r="H20" s="205"/>
      <c r="I20" s="183"/>
      <c r="J20" s="182"/>
      <c r="K20" s="208">
        <f t="shared" si="1"/>
      </c>
      <c r="L20" s="48"/>
      <c r="M20" s="46"/>
    </row>
    <row r="21" spans="1:13" ht="19.5" customHeight="1">
      <c r="A21" s="215">
        <f t="shared" si="2"/>
        <v>8</v>
      </c>
      <c r="B21" s="47"/>
      <c r="C21" s="198"/>
      <c r="D21" s="207"/>
      <c r="E21" s="194"/>
      <c r="F21" s="187"/>
      <c r="G21" s="213">
        <f t="shared" si="0"/>
      </c>
      <c r="H21" s="205"/>
      <c r="I21" s="183"/>
      <c r="J21" s="182"/>
      <c r="K21" s="208">
        <f t="shared" si="1"/>
      </c>
      <c r="L21" s="48"/>
      <c r="M21" s="46"/>
    </row>
    <row r="22" spans="1:13" ht="19.5" customHeight="1">
      <c r="A22" s="215">
        <f t="shared" si="2"/>
        <v>9</v>
      </c>
      <c r="B22" s="47"/>
      <c r="C22" s="198"/>
      <c r="D22" s="207"/>
      <c r="E22" s="194"/>
      <c r="F22" s="187"/>
      <c r="G22" s="213">
        <f t="shared" si="0"/>
      </c>
      <c r="H22" s="205"/>
      <c r="I22" s="183"/>
      <c r="J22" s="182"/>
      <c r="K22" s="208">
        <f t="shared" si="1"/>
      </c>
      <c r="L22" s="48"/>
      <c r="M22" s="46"/>
    </row>
    <row r="23" spans="1:13" ht="19.5" customHeight="1">
      <c r="A23" s="215">
        <f t="shared" si="2"/>
        <v>10</v>
      </c>
      <c r="B23" s="47"/>
      <c r="C23" s="198"/>
      <c r="D23" s="207"/>
      <c r="E23" s="194"/>
      <c r="F23" s="187"/>
      <c r="G23" s="213">
        <f t="shared" si="0"/>
      </c>
      <c r="H23" s="205"/>
      <c r="I23" s="183"/>
      <c r="J23" s="182"/>
      <c r="K23" s="208">
        <f t="shared" si="1"/>
      </c>
      <c r="L23" s="48"/>
      <c r="M23" s="46"/>
    </row>
    <row r="24" spans="1:13" ht="19.5" customHeight="1">
      <c r="A24" s="215">
        <f t="shared" si="2"/>
        <v>11</v>
      </c>
      <c r="B24" s="47"/>
      <c r="C24" s="198"/>
      <c r="D24" s="207"/>
      <c r="E24" s="194"/>
      <c r="F24" s="187"/>
      <c r="G24" s="213">
        <f t="shared" si="0"/>
      </c>
      <c r="H24" s="205"/>
      <c r="I24" s="183"/>
      <c r="J24" s="182"/>
      <c r="K24" s="208">
        <f t="shared" si="1"/>
      </c>
      <c r="L24" s="48"/>
      <c r="M24" s="46"/>
    </row>
    <row r="25" spans="1:13" ht="19.5" customHeight="1">
      <c r="A25" s="215">
        <f t="shared" si="2"/>
        <v>12</v>
      </c>
      <c r="B25" s="47"/>
      <c r="C25" s="198"/>
      <c r="D25" s="207"/>
      <c r="E25" s="194"/>
      <c r="F25" s="187"/>
      <c r="G25" s="213">
        <f t="shared" si="0"/>
      </c>
      <c r="H25" s="205"/>
      <c r="I25" s="183"/>
      <c r="J25" s="182"/>
      <c r="K25" s="208">
        <f t="shared" si="1"/>
      </c>
      <c r="L25" s="48"/>
      <c r="M25" s="46"/>
    </row>
    <row r="26" spans="1:13" ht="19.5" customHeight="1">
      <c r="A26" s="215">
        <f t="shared" si="2"/>
        <v>13</v>
      </c>
      <c r="B26" s="47"/>
      <c r="C26" s="198"/>
      <c r="D26" s="207"/>
      <c r="E26" s="194"/>
      <c r="F26" s="187"/>
      <c r="G26" s="213">
        <f t="shared" si="0"/>
      </c>
      <c r="H26" s="205"/>
      <c r="I26" s="183"/>
      <c r="J26" s="182"/>
      <c r="K26" s="208">
        <f t="shared" si="1"/>
      </c>
      <c r="L26" s="48"/>
      <c r="M26" s="46"/>
    </row>
    <row r="27" spans="1:13" ht="19.5" customHeight="1">
      <c r="A27" s="215">
        <f t="shared" si="2"/>
        <v>14</v>
      </c>
      <c r="B27" s="47"/>
      <c r="C27" s="198"/>
      <c r="D27" s="207"/>
      <c r="E27" s="194"/>
      <c r="F27" s="187"/>
      <c r="G27" s="213">
        <f t="shared" si="0"/>
      </c>
      <c r="H27" s="205"/>
      <c r="I27" s="183"/>
      <c r="J27" s="182"/>
      <c r="K27" s="208">
        <f t="shared" si="1"/>
      </c>
      <c r="L27" s="48"/>
      <c r="M27" s="46"/>
    </row>
    <row r="28" spans="1:13" ht="19.5" customHeight="1">
      <c r="A28" s="215">
        <f t="shared" si="2"/>
        <v>15</v>
      </c>
      <c r="B28" s="47"/>
      <c r="C28" s="198"/>
      <c r="D28" s="207"/>
      <c r="E28" s="194"/>
      <c r="F28" s="187"/>
      <c r="G28" s="213">
        <f t="shared" si="0"/>
      </c>
      <c r="H28" s="205"/>
      <c r="I28" s="183"/>
      <c r="J28" s="182"/>
      <c r="K28" s="208">
        <f t="shared" si="1"/>
      </c>
      <c r="L28" s="48"/>
      <c r="M28" s="46"/>
    </row>
    <row r="29" spans="1:13" ht="19.5" customHeight="1">
      <c r="A29" s="215">
        <f t="shared" si="2"/>
        <v>16</v>
      </c>
      <c r="B29" s="47"/>
      <c r="C29" s="198"/>
      <c r="D29" s="207"/>
      <c r="E29" s="194"/>
      <c r="F29" s="187"/>
      <c r="G29" s="213">
        <f t="shared" si="0"/>
      </c>
      <c r="H29" s="205"/>
      <c r="I29" s="183"/>
      <c r="J29" s="182"/>
      <c r="K29" s="208">
        <f t="shared" si="1"/>
      </c>
      <c r="L29" s="48"/>
      <c r="M29" s="46"/>
    </row>
    <row r="30" spans="1:13" ht="19.5" customHeight="1">
      <c r="A30" s="215">
        <f t="shared" si="2"/>
        <v>17</v>
      </c>
      <c r="B30" s="47"/>
      <c r="C30" s="198"/>
      <c r="D30" s="207"/>
      <c r="E30" s="194"/>
      <c r="F30" s="187"/>
      <c r="G30" s="213">
        <f t="shared" si="0"/>
      </c>
      <c r="H30" s="205"/>
      <c r="I30" s="183"/>
      <c r="J30" s="182"/>
      <c r="K30" s="208">
        <f t="shared" si="1"/>
      </c>
      <c r="L30" s="48"/>
      <c r="M30" s="46"/>
    </row>
    <row r="31" spans="1:13" ht="19.5" customHeight="1">
      <c r="A31" s="215">
        <f t="shared" si="2"/>
        <v>18</v>
      </c>
      <c r="B31" s="47"/>
      <c r="C31" s="198"/>
      <c r="D31" s="207"/>
      <c r="E31" s="194"/>
      <c r="F31" s="187"/>
      <c r="G31" s="213">
        <f t="shared" si="0"/>
      </c>
      <c r="H31" s="205"/>
      <c r="I31" s="183"/>
      <c r="J31" s="182"/>
      <c r="K31" s="208">
        <f t="shared" si="1"/>
      </c>
      <c r="L31" s="48"/>
      <c r="M31" s="46"/>
    </row>
    <row r="32" spans="1:13" ht="19.5" customHeight="1">
      <c r="A32" s="215">
        <f t="shared" si="2"/>
        <v>19</v>
      </c>
      <c r="B32" s="47"/>
      <c r="C32" s="198"/>
      <c r="D32" s="207"/>
      <c r="E32" s="194"/>
      <c r="F32" s="187"/>
      <c r="G32" s="213">
        <f t="shared" si="0"/>
      </c>
      <c r="H32" s="205"/>
      <c r="I32" s="183"/>
      <c r="J32" s="182"/>
      <c r="K32" s="208">
        <f t="shared" si="1"/>
      </c>
      <c r="L32" s="48"/>
      <c r="M32" s="46"/>
    </row>
    <row r="33" spans="1:13" ht="19.5" customHeight="1">
      <c r="A33" s="215">
        <f t="shared" si="2"/>
        <v>20</v>
      </c>
      <c r="B33" s="47"/>
      <c r="C33" s="198"/>
      <c r="D33" s="207"/>
      <c r="E33" s="194"/>
      <c r="F33" s="187"/>
      <c r="G33" s="213">
        <f t="shared" si="0"/>
      </c>
      <c r="H33" s="205"/>
      <c r="I33" s="183"/>
      <c r="J33" s="182"/>
      <c r="K33" s="208">
        <f t="shared" si="1"/>
      </c>
      <c r="L33" s="48"/>
      <c r="M33" s="46"/>
    </row>
    <row r="34" spans="1:13" ht="19.5" customHeight="1">
      <c r="A34" s="215">
        <f t="shared" si="2"/>
        <v>21</v>
      </c>
      <c r="B34" s="47"/>
      <c r="C34" s="198"/>
      <c r="D34" s="207"/>
      <c r="E34" s="194"/>
      <c r="F34" s="187"/>
      <c r="G34" s="213">
        <f t="shared" si="0"/>
      </c>
      <c r="H34" s="205"/>
      <c r="I34" s="183"/>
      <c r="J34" s="182"/>
      <c r="K34" s="208">
        <f t="shared" si="1"/>
      </c>
      <c r="L34" s="48"/>
      <c r="M34" s="46"/>
    </row>
    <row r="35" spans="1:13" ht="19.5" customHeight="1">
      <c r="A35" s="215">
        <f t="shared" si="2"/>
        <v>22</v>
      </c>
      <c r="B35" s="47"/>
      <c r="C35" s="198"/>
      <c r="D35" s="207"/>
      <c r="E35" s="194"/>
      <c r="F35" s="187"/>
      <c r="G35" s="213">
        <f t="shared" si="0"/>
      </c>
      <c r="H35" s="205"/>
      <c r="I35" s="183"/>
      <c r="J35" s="182"/>
      <c r="K35" s="208">
        <f t="shared" si="1"/>
      </c>
      <c r="L35" s="48"/>
      <c r="M35" s="46"/>
    </row>
    <row r="36" spans="1:13" ht="19.5" customHeight="1">
      <c r="A36" s="215">
        <f t="shared" si="2"/>
        <v>23</v>
      </c>
      <c r="B36" s="47"/>
      <c r="C36" s="198"/>
      <c r="D36" s="207"/>
      <c r="E36" s="194"/>
      <c r="F36" s="187"/>
      <c r="G36" s="213">
        <f t="shared" si="0"/>
      </c>
      <c r="H36" s="205"/>
      <c r="I36" s="183"/>
      <c r="J36" s="182"/>
      <c r="K36" s="208">
        <f t="shared" si="1"/>
      </c>
      <c r="L36" s="48"/>
      <c r="M36" s="46"/>
    </row>
    <row r="37" spans="1:13" ht="19.5" customHeight="1">
      <c r="A37" s="215">
        <f t="shared" si="2"/>
        <v>24</v>
      </c>
      <c r="B37" s="47"/>
      <c r="C37" s="198"/>
      <c r="D37" s="207"/>
      <c r="E37" s="194"/>
      <c r="F37" s="187"/>
      <c r="G37" s="213">
        <f t="shared" si="0"/>
      </c>
      <c r="H37" s="205"/>
      <c r="I37" s="183"/>
      <c r="J37" s="182"/>
      <c r="K37" s="208">
        <f t="shared" si="1"/>
      </c>
      <c r="L37" s="48"/>
      <c r="M37" s="46"/>
    </row>
    <row r="38" spans="1:13" ht="19.5" customHeight="1">
      <c r="A38" s="215">
        <f t="shared" si="2"/>
        <v>25</v>
      </c>
      <c r="B38" s="47"/>
      <c r="C38" s="198"/>
      <c r="D38" s="207"/>
      <c r="E38" s="194"/>
      <c r="F38" s="187"/>
      <c r="G38" s="213">
        <f t="shared" si="0"/>
      </c>
      <c r="H38" s="205"/>
      <c r="I38" s="183"/>
      <c r="J38" s="182"/>
      <c r="K38" s="208">
        <f t="shared" si="1"/>
      </c>
      <c r="L38" s="48"/>
      <c r="M38" s="46"/>
    </row>
    <row r="39" spans="1:13" ht="19.5" customHeight="1">
      <c r="A39" s="215">
        <f t="shared" si="2"/>
        <v>26</v>
      </c>
      <c r="B39" s="47"/>
      <c r="C39" s="198"/>
      <c r="D39" s="207"/>
      <c r="E39" s="194"/>
      <c r="F39" s="187"/>
      <c r="G39" s="213">
        <f t="shared" si="0"/>
      </c>
      <c r="H39" s="205"/>
      <c r="I39" s="183"/>
      <c r="J39" s="182"/>
      <c r="K39" s="208">
        <f t="shared" si="1"/>
      </c>
      <c r="L39" s="48"/>
      <c r="M39" s="46"/>
    </row>
    <row r="40" spans="1:13" ht="19.5" customHeight="1">
      <c r="A40" s="215">
        <f t="shared" si="2"/>
        <v>27</v>
      </c>
      <c r="B40" s="47"/>
      <c r="C40" s="198"/>
      <c r="D40" s="207"/>
      <c r="E40" s="194"/>
      <c r="F40" s="187"/>
      <c r="G40" s="213">
        <f t="shared" si="0"/>
      </c>
      <c r="H40" s="205"/>
      <c r="I40" s="183"/>
      <c r="J40" s="182"/>
      <c r="K40" s="208">
        <f t="shared" si="1"/>
      </c>
      <c r="L40" s="48"/>
      <c r="M40" s="46"/>
    </row>
    <row r="41" spans="1:13" ht="19.5" customHeight="1">
      <c r="A41" s="215">
        <f t="shared" si="2"/>
        <v>28</v>
      </c>
      <c r="B41" s="47"/>
      <c r="C41" s="198"/>
      <c r="D41" s="207"/>
      <c r="E41" s="194"/>
      <c r="F41" s="187"/>
      <c r="G41" s="213">
        <f t="shared" si="0"/>
      </c>
      <c r="H41" s="205"/>
      <c r="I41" s="183"/>
      <c r="J41" s="182"/>
      <c r="K41" s="208">
        <f t="shared" si="1"/>
      </c>
      <c r="L41" s="48"/>
      <c r="M41" s="46"/>
    </row>
    <row r="42" spans="1:13" ht="19.5" customHeight="1">
      <c r="A42" s="215">
        <f t="shared" si="2"/>
        <v>29</v>
      </c>
      <c r="B42" s="47"/>
      <c r="C42" s="198"/>
      <c r="D42" s="207"/>
      <c r="E42" s="194"/>
      <c r="F42" s="187"/>
      <c r="G42" s="213">
        <f t="shared" si="0"/>
      </c>
      <c r="H42" s="205"/>
      <c r="I42" s="183"/>
      <c r="J42" s="182"/>
      <c r="K42" s="208">
        <f t="shared" si="1"/>
      </c>
      <c r="L42" s="48"/>
      <c r="M42" s="46"/>
    </row>
    <row r="43" spans="1:13" ht="19.5" customHeight="1">
      <c r="A43" s="215">
        <f t="shared" si="2"/>
        <v>30</v>
      </c>
      <c r="B43" s="47"/>
      <c r="C43" s="198"/>
      <c r="D43" s="207"/>
      <c r="E43" s="194"/>
      <c r="F43" s="187"/>
      <c r="G43" s="213">
        <f t="shared" si="0"/>
      </c>
      <c r="H43" s="205"/>
      <c r="I43" s="183"/>
      <c r="J43" s="182"/>
      <c r="K43" s="208">
        <f t="shared" si="1"/>
      </c>
      <c r="L43" s="48"/>
      <c r="M43" s="46"/>
    </row>
    <row r="44" spans="1:13" ht="19.5" customHeight="1">
      <c r="A44" s="215">
        <f t="shared" si="2"/>
        <v>31</v>
      </c>
      <c r="B44" s="47"/>
      <c r="C44" s="198"/>
      <c r="D44" s="207"/>
      <c r="E44" s="194"/>
      <c r="F44" s="187"/>
      <c r="G44" s="213">
        <f t="shared" si="0"/>
      </c>
      <c r="H44" s="205"/>
      <c r="I44" s="183"/>
      <c r="J44" s="182"/>
      <c r="K44" s="208">
        <f t="shared" si="1"/>
      </c>
      <c r="L44" s="48"/>
      <c r="M44" s="46"/>
    </row>
    <row r="45" spans="1:13" ht="19.5" customHeight="1">
      <c r="A45" s="215">
        <f t="shared" si="2"/>
        <v>32</v>
      </c>
      <c r="B45" s="47"/>
      <c r="C45" s="198"/>
      <c r="D45" s="207"/>
      <c r="E45" s="194"/>
      <c r="F45" s="187"/>
      <c r="G45" s="213">
        <f t="shared" si="0"/>
      </c>
      <c r="H45" s="205"/>
      <c r="I45" s="183"/>
      <c r="J45" s="182"/>
      <c r="K45" s="208">
        <f t="shared" si="1"/>
      </c>
      <c r="L45" s="48"/>
      <c r="M45" s="46"/>
    </row>
    <row r="46" spans="1:13" ht="19.5" customHeight="1">
      <c r="A46" s="215">
        <f t="shared" si="2"/>
        <v>33</v>
      </c>
      <c r="B46" s="47"/>
      <c r="C46" s="198"/>
      <c r="D46" s="207"/>
      <c r="E46" s="194"/>
      <c r="F46" s="187"/>
      <c r="G46" s="213">
        <f t="shared" si="0"/>
      </c>
      <c r="H46" s="205"/>
      <c r="I46" s="183"/>
      <c r="J46" s="182"/>
      <c r="K46" s="208">
        <f t="shared" si="1"/>
      </c>
      <c r="L46" s="48"/>
      <c r="M46" s="46"/>
    </row>
    <row r="47" spans="1:13" ht="19.5" customHeight="1">
      <c r="A47" s="215">
        <f t="shared" si="2"/>
        <v>34</v>
      </c>
      <c r="B47" s="47"/>
      <c r="C47" s="198"/>
      <c r="D47" s="207"/>
      <c r="E47" s="194"/>
      <c r="F47" s="187"/>
      <c r="G47" s="213">
        <f t="shared" si="0"/>
      </c>
      <c r="H47" s="205"/>
      <c r="I47" s="183"/>
      <c r="J47" s="182"/>
      <c r="K47" s="208">
        <f t="shared" si="1"/>
      </c>
      <c r="L47" s="48"/>
      <c r="M47" s="46"/>
    </row>
    <row r="48" spans="1:13" ht="19.5" customHeight="1">
      <c r="A48" s="215">
        <f t="shared" si="2"/>
        <v>35</v>
      </c>
      <c r="B48" s="47"/>
      <c r="C48" s="198"/>
      <c r="D48" s="207"/>
      <c r="E48" s="194"/>
      <c r="F48" s="187"/>
      <c r="G48" s="213">
        <f t="shared" si="0"/>
      </c>
      <c r="H48" s="205"/>
      <c r="I48" s="183"/>
      <c r="J48" s="182"/>
      <c r="K48" s="208">
        <f t="shared" si="1"/>
      </c>
      <c r="L48" s="48"/>
      <c r="M48" s="46"/>
    </row>
    <row r="49" spans="1:13" ht="19.5" customHeight="1">
      <c r="A49" s="215">
        <f t="shared" si="2"/>
        <v>36</v>
      </c>
      <c r="B49" s="47"/>
      <c r="C49" s="198"/>
      <c r="D49" s="207"/>
      <c r="E49" s="194"/>
      <c r="F49" s="187"/>
      <c r="G49" s="213">
        <f t="shared" si="0"/>
      </c>
      <c r="H49" s="205"/>
      <c r="I49" s="183"/>
      <c r="J49" s="182"/>
      <c r="K49" s="208">
        <f t="shared" si="1"/>
      </c>
      <c r="L49" s="48"/>
      <c r="M49" s="46"/>
    </row>
    <row r="50" spans="1:13" ht="19.5" customHeight="1">
      <c r="A50" s="215">
        <f t="shared" si="2"/>
        <v>37</v>
      </c>
      <c r="B50" s="47"/>
      <c r="C50" s="198"/>
      <c r="D50" s="207"/>
      <c r="E50" s="194"/>
      <c r="F50" s="187"/>
      <c r="G50" s="213">
        <f t="shared" si="0"/>
      </c>
      <c r="H50" s="205"/>
      <c r="I50" s="183"/>
      <c r="J50" s="182"/>
      <c r="K50" s="208">
        <f t="shared" si="1"/>
      </c>
      <c r="L50" s="48"/>
      <c r="M50" s="46"/>
    </row>
    <row r="51" spans="1:13" ht="19.5" customHeight="1">
      <c r="A51" s="215">
        <f t="shared" si="2"/>
        <v>38</v>
      </c>
      <c r="B51" s="47"/>
      <c r="C51" s="198"/>
      <c r="D51" s="207"/>
      <c r="E51" s="194"/>
      <c r="F51" s="187"/>
      <c r="G51" s="213">
        <f t="shared" si="0"/>
      </c>
      <c r="H51" s="205"/>
      <c r="I51" s="183"/>
      <c r="J51" s="182"/>
      <c r="K51" s="208">
        <f t="shared" si="1"/>
      </c>
      <c r="L51" s="48"/>
      <c r="M51" s="46"/>
    </row>
    <row r="52" spans="1:13" ht="19.5" customHeight="1">
      <c r="A52" s="215">
        <f t="shared" si="2"/>
        <v>39</v>
      </c>
      <c r="B52" s="47"/>
      <c r="C52" s="198"/>
      <c r="D52" s="207"/>
      <c r="E52" s="194"/>
      <c r="F52" s="187"/>
      <c r="G52" s="213">
        <f t="shared" si="0"/>
      </c>
      <c r="H52" s="205"/>
      <c r="I52" s="183"/>
      <c r="J52" s="182"/>
      <c r="K52" s="208">
        <f t="shared" si="1"/>
      </c>
      <c r="L52" s="48"/>
      <c r="M52" s="46"/>
    </row>
    <row r="53" spans="1:13" ht="19.5" customHeight="1">
      <c r="A53" s="215">
        <f t="shared" si="2"/>
        <v>40</v>
      </c>
      <c r="B53" s="47"/>
      <c r="C53" s="198"/>
      <c r="D53" s="207"/>
      <c r="E53" s="194"/>
      <c r="F53" s="187"/>
      <c r="G53" s="213">
        <f t="shared" si="0"/>
      </c>
      <c r="H53" s="205"/>
      <c r="I53" s="183"/>
      <c r="J53" s="182"/>
      <c r="K53" s="208">
        <f t="shared" si="1"/>
      </c>
      <c r="L53" s="48"/>
      <c r="M53" s="46"/>
    </row>
    <row r="54" spans="1:13" ht="19.5" customHeight="1">
      <c r="A54" s="215">
        <f t="shared" si="2"/>
        <v>41</v>
      </c>
      <c r="B54" s="47"/>
      <c r="C54" s="198"/>
      <c r="D54" s="207"/>
      <c r="E54" s="194"/>
      <c r="F54" s="187"/>
      <c r="G54" s="213">
        <f t="shared" si="0"/>
      </c>
      <c r="H54" s="205"/>
      <c r="I54" s="183"/>
      <c r="J54" s="182"/>
      <c r="K54" s="208">
        <f t="shared" si="1"/>
      </c>
      <c r="L54" s="48"/>
      <c r="M54" s="46"/>
    </row>
    <row r="55" spans="1:13" ht="19.5" customHeight="1">
      <c r="A55" s="215">
        <f t="shared" si="2"/>
        <v>42</v>
      </c>
      <c r="B55" s="47"/>
      <c r="C55" s="198"/>
      <c r="D55" s="207"/>
      <c r="E55" s="194"/>
      <c r="F55" s="187"/>
      <c r="G55" s="213">
        <f t="shared" si="0"/>
      </c>
      <c r="H55" s="205"/>
      <c r="I55" s="183"/>
      <c r="J55" s="182"/>
      <c r="K55" s="208">
        <f t="shared" si="1"/>
      </c>
      <c r="L55" s="48"/>
      <c r="M55" s="46"/>
    </row>
    <row r="56" spans="1:13" ht="19.5" customHeight="1">
      <c r="A56" s="215">
        <f t="shared" si="2"/>
        <v>43</v>
      </c>
      <c r="B56" s="47"/>
      <c r="C56" s="198"/>
      <c r="D56" s="207"/>
      <c r="E56" s="194"/>
      <c r="F56" s="187"/>
      <c r="G56" s="213">
        <f t="shared" si="0"/>
      </c>
      <c r="H56" s="205"/>
      <c r="I56" s="183"/>
      <c r="J56" s="182"/>
      <c r="K56" s="208">
        <f t="shared" si="1"/>
      </c>
      <c r="L56" s="48"/>
      <c r="M56" s="46"/>
    </row>
    <row r="57" spans="1:13" ht="19.5" customHeight="1">
      <c r="A57" s="215">
        <f t="shared" si="2"/>
        <v>44</v>
      </c>
      <c r="B57" s="47"/>
      <c r="C57" s="198"/>
      <c r="D57" s="207"/>
      <c r="E57" s="194"/>
      <c r="F57" s="187"/>
      <c r="G57" s="213">
        <f t="shared" si="0"/>
      </c>
      <c r="H57" s="205"/>
      <c r="I57" s="183"/>
      <c r="J57" s="182"/>
      <c r="K57" s="208">
        <f t="shared" si="1"/>
      </c>
      <c r="L57" s="48"/>
      <c r="M57" s="46"/>
    </row>
    <row r="58" spans="1:13" ht="19.5" customHeight="1">
      <c r="A58" s="215">
        <f t="shared" si="2"/>
        <v>45</v>
      </c>
      <c r="B58" s="47"/>
      <c r="C58" s="198"/>
      <c r="D58" s="207"/>
      <c r="E58" s="194"/>
      <c r="F58" s="187"/>
      <c r="G58" s="213">
        <f t="shared" si="0"/>
      </c>
      <c r="H58" s="205"/>
      <c r="I58" s="183"/>
      <c r="J58" s="182"/>
      <c r="K58" s="208">
        <f t="shared" si="1"/>
      </c>
      <c r="L58" s="48"/>
      <c r="M58" s="46"/>
    </row>
    <row r="59" spans="1:13" ht="19.5" customHeight="1">
      <c r="A59" s="215">
        <f t="shared" si="2"/>
        <v>46</v>
      </c>
      <c r="B59" s="47"/>
      <c r="C59" s="198"/>
      <c r="D59" s="207"/>
      <c r="E59" s="194"/>
      <c r="F59" s="187"/>
      <c r="G59" s="213">
        <f t="shared" si="0"/>
      </c>
      <c r="H59" s="205"/>
      <c r="I59" s="183"/>
      <c r="J59" s="182"/>
      <c r="K59" s="208">
        <f t="shared" si="1"/>
      </c>
      <c r="L59" s="48"/>
      <c r="M59" s="46"/>
    </row>
    <row r="60" spans="1:13" ht="19.5" customHeight="1">
      <c r="A60" s="215">
        <f t="shared" si="2"/>
        <v>47</v>
      </c>
      <c r="B60" s="47"/>
      <c r="C60" s="198"/>
      <c r="D60" s="207"/>
      <c r="E60" s="194"/>
      <c r="F60" s="187"/>
      <c r="G60" s="213">
        <f t="shared" si="0"/>
      </c>
      <c r="H60" s="205"/>
      <c r="I60" s="183"/>
      <c r="J60" s="182"/>
      <c r="K60" s="208">
        <f t="shared" si="1"/>
      </c>
      <c r="L60" s="48"/>
      <c r="M60" s="46"/>
    </row>
    <row r="61" spans="1:13" ht="19.5" customHeight="1">
      <c r="A61" s="215">
        <f t="shared" si="2"/>
        <v>48</v>
      </c>
      <c r="B61" s="47"/>
      <c r="C61" s="198"/>
      <c r="D61" s="207"/>
      <c r="E61" s="194"/>
      <c r="F61" s="187"/>
      <c r="G61" s="213">
        <f t="shared" si="0"/>
      </c>
      <c r="H61" s="205"/>
      <c r="I61" s="183"/>
      <c r="J61" s="182"/>
      <c r="K61" s="208">
        <f t="shared" si="1"/>
      </c>
      <c r="L61" s="48"/>
      <c r="M61" s="46"/>
    </row>
    <row r="62" spans="1:13" ht="19.5" customHeight="1">
      <c r="A62" s="215">
        <f t="shared" si="2"/>
        <v>49</v>
      </c>
      <c r="B62" s="47"/>
      <c r="C62" s="198"/>
      <c r="D62" s="207"/>
      <c r="E62" s="194"/>
      <c r="F62" s="187"/>
      <c r="G62" s="213">
        <f t="shared" si="0"/>
      </c>
      <c r="H62" s="205"/>
      <c r="I62" s="183"/>
      <c r="J62" s="182"/>
      <c r="K62" s="208">
        <f t="shared" si="1"/>
      </c>
      <c r="L62" s="48"/>
      <c r="M62" s="46"/>
    </row>
    <row r="63" spans="1:13" ht="19.5" customHeight="1">
      <c r="A63" s="215">
        <f t="shared" si="2"/>
        <v>50</v>
      </c>
      <c r="B63" s="47"/>
      <c r="C63" s="198"/>
      <c r="D63" s="207"/>
      <c r="E63" s="194"/>
      <c r="F63" s="187"/>
      <c r="G63" s="213">
        <f t="shared" si="0"/>
      </c>
      <c r="H63" s="205"/>
      <c r="I63" s="183"/>
      <c r="J63" s="182"/>
      <c r="K63" s="208">
        <f t="shared" si="1"/>
      </c>
      <c r="L63" s="48"/>
      <c r="M63" s="46"/>
    </row>
    <row r="64" spans="1:13" ht="19.5" customHeight="1">
      <c r="A64" s="215">
        <f t="shared" si="2"/>
        <v>51</v>
      </c>
      <c r="B64" s="47"/>
      <c r="C64" s="198"/>
      <c r="D64" s="207"/>
      <c r="E64" s="194"/>
      <c r="F64" s="187"/>
      <c r="G64" s="213">
        <f t="shared" si="0"/>
      </c>
      <c r="H64" s="205"/>
      <c r="I64" s="183"/>
      <c r="J64" s="182"/>
      <c r="K64" s="208">
        <f t="shared" si="1"/>
      </c>
      <c r="L64" s="48"/>
      <c r="M64" s="46"/>
    </row>
    <row r="65" spans="1:13" ht="19.5" customHeight="1">
      <c r="A65" s="215">
        <f t="shared" si="2"/>
        <v>52</v>
      </c>
      <c r="B65" s="47"/>
      <c r="C65" s="198"/>
      <c r="D65" s="207"/>
      <c r="E65" s="194"/>
      <c r="F65" s="187"/>
      <c r="G65" s="213">
        <f t="shared" si="0"/>
      </c>
      <c r="H65" s="205"/>
      <c r="I65" s="183"/>
      <c r="J65" s="182"/>
      <c r="K65" s="208">
        <f t="shared" si="1"/>
      </c>
      <c r="L65" s="48"/>
      <c r="M65" s="46"/>
    </row>
    <row r="66" spans="1:13" ht="19.5" customHeight="1">
      <c r="A66" s="215">
        <f t="shared" si="2"/>
        <v>53</v>
      </c>
      <c r="B66" s="47"/>
      <c r="C66" s="198"/>
      <c r="D66" s="207"/>
      <c r="E66" s="194"/>
      <c r="F66" s="187"/>
      <c r="G66" s="213">
        <f t="shared" si="0"/>
      </c>
      <c r="H66" s="205"/>
      <c r="I66" s="183"/>
      <c r="J66" s="182"/>
      <c r="K66" s="208">
        <f t="shared" si="1"/>
      </c>
      <c r="L66" s="48"/>
      <c r="M66" s="46"/>
    </row>
    <row r="67" spans="1:13" ht="19.5" customHeight="1">
      <c r="A67" s="215">
        <f t="shared" si="2"/>
        <v>54</v>
      </c>
      <c r="B67" s="47"/>
      <c r="C67" s="198"/>
      <c r="D67" s="207"/>
      <c r="E67" s="194"/>
      <c r="F67" s="187"/>
      <c r="G67" s="213">
        <f t="shared" si="0"/>
      </c>
      <c r="H67" s="205"/>
      <c r="I67" s="183"/>
      <c r="J67" s="182"/>
      <c r="K67" s="208">
        <f t="shared" si="1"/>
      </c>
      <c r="L67" s="48"/>
      <c r="M67" s="46"/>
    </row>
    <row r="68" spans="1:13" ht="19.5" customHeight="1">
      <c r="A68" s="215">
        <f t="shared" si="2"/>
        <v>55</v>
      </c>
      <c r="B68" s="47"/>
      <c r="C68" s="198"/>
      <c r="D68" s="207"/>
      <c r="E68" s="194"/>
      <c r="F68" s="187"/>
      <c r="G68" s="213">
        <f t="shared" si="0"/>
      </c>
      <c r="H68" s="205"/>
      <c r="I68" s="183"/>
      <c r="J68" s="182"/>
      <c r="K68" s="208">
        <f t="shared" si="1"/>
      </c>
      <c r="L68" s="48"/>
      <c r="M68" s="46"/>
    </row>
    <row r="69" spans="1:13" ht="19.5" customHeight="1">
      <c r="A69" s="215">
        <f t="shared" si="2"/>
        <v>56</v>
      </c>
      <c r="B69" s="47"/>
      <c r="C69" s="198"/>
      <c r="D69" s="207"/>
      <c r="E69" s="194"/>
      <c r="F69" s="187"/>
      <c r="G69" s="213">
        <f t="shared" si="0"/>
      </c>
      <c r="H69" s="205"/>
      <c r="I69" s="183"/>
      <c r="J69" s="182"/>
      <c r="K69" s="208">
        <f t="shared" si="1"/>
      </c>
      <c r="L69" s="48"/>
      <c r="M69" s="46"/>
    </row>
    <row r="70" spans="1:13" ht="19.5" customHeight="1">
      <c r="A70" s="215">
        <f t="shared" si="2"/>
        <v>57</v>
      </c>
      <c r="B70" s="47"/>
      <c r="C70" s="198"/>
      <c r="D70" s="207"/>
      <c r="E70" s="194"/>
      <c r="F70" s="187"/>
      <c r="G70" s="213">
        <f t="shared" si="0"/>
      </c>
      <c r="H70" s="205"/>
      <c r="I70" s="183"/>
      <c r="J70" s="182"/>
      <c r="K70" s="208">
        <f t="shared" si="1"/>
      </c>
      <c r="L70" s="48"/>
      <c r="M70" s="46"/>
    </row>
    <row r="71" spans="1:13" ht="19.5" customHeight="1">
      <c r="A71" s="215">
        <f t="shared" si="2"/>
        <v>58</v>
      </c>
      <c r="B71" s="47"/>
      <c r="C71" s="198"/>
      <c r="D71" s="207"/>
      <c r="E71" s="195"/>
      <c r="F71" s="188"/>
      <c r="G71" s="213">
        <f t="shared" si="0"/>
      </c>
      <c r="H71" s="209"/>
      <c r="I71" s="183"/>
      <c r="J71" s="182"/>
      <c r="K71" s="208">
        <f t="shared" si="1"/>
      </c>
      <c r="L71" s="63"/>
      <c r="M71" s="46"/>
    </row>
    <row r="72" spans="1:13" ht="19.5" customHeight="1">
      <c r="A72" s="215">
        <f t="shared" si="2"/>
        <v>59</v>
      </c>
      <c r="B72" s="47"/>
      <c r="C72" s="198"/>
      <c r="D72" s="207"/>
      <c r="E72" s="195"/>
      <c r="F72" s="188"/>
      <c r="G72" s="213">
        <f t="shared" si="0"/>
      </c>
      <c r="H72" s="209"/>
      <c r="I72" s="183"/>
      <c r="J72" s="182"/>
      <c r="K72" s="208">
        <f t="shared" si="1"/>
      </c>
      <c r="L72" s="63"/>
      <c r="M72" s="46"/>
    </row>
    <row r="73" spans="1:13" ht="19.5" customHeight="1" thickBot="1">
      <c r="A73" s="215">
        <f t="shared" si="2"/>
        <v>60</v>
      </c>
      <c r="B73" s="47"/>
      <c r="C73" s="199"/>
      <c r="D73" s="207"/>
      <c r="E73" s="196"/>
      <c r="F73" s="189"/>
      <c r="G73" s="214">
        <f t="shared" si="0"/>
      </c>
      <c r="H73" s="209"/>
      <c r="I73" s="184"/>
      <c r="J73" s="185"/>
      <c r="K73" s="210">
        <f t="shared" si="1"/>
      </c>
      <c r="L73" s="63"/>
      <c r="M73" s="46"/>
    </row>
    <row r="74" spans="2:13" ht="9.75" customHeight="1" thickBot="1"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3"/>
      <c r="M74" s="46"/>
    </row>
    <row r="75" ht="13.5" thickTop="1"/>
  </sheetData>
  <sheetProtection sheet="1" objects="1" scenarios="1" selectLockedCells="1"/>
  <mergeCells count="5">
    <mergeCell ref="K11:K12"/>
    <mergeCell ref="C6:G7"/>
    <mergeCell ref="C11:C12"/>
    <mergeCell ref="I11:I12"/>
    <mergeCell ref="E11:G11"/>
  </mergeCells>
  <printOptions/>
  <pageMargins left="0.75" right="0.75" top="1" bottom="1" header="0.5" footer="0.5"/>
  <pageSetup horizontalDpi="600" verticalDpi="600" orientation="portrait" paperSize="9" scale="52" r:id="rId2"/>
  <headerFooter alignWithMargins="0">
    <oddHeader>&amp;C&amp;A</oddHeader>
    <oddFooter>&amp;L&amp;P van &amp;N&amp;C&amp;F&amp;R&amp;D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Hengelo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pluymg</dc:creator>
  <cp:keywords/>
  <dc:description/>
  <cp:lastModifiedBy>GBP</cp:lastModifiedBy>
  <cp:lastPrinted>2009-03-08T15:49:21Z</cp:lastPrinted>
  <dcterms:created xsi:type="dcterms:W3CDTF">2009-02-11T14:40:27Z</dcterms:created>
  <dcterms:modified xsi:type="dcterms:W3CDTF">2009-03-08T15:51:04Z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